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livojevic\Desktop\MOJA DOKUMENTA\zakon o budzetu\2018\uputstvo za lokal\za sajt\"/>
    </mc:Choice>
  </mc:AlternateContent>
  <bookViews>
    <workbookView xWindow="240" yWindow="420" windowWidth="15480" windowHeight="10590" activeTab="1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52511" calcMode="autoNoTable"/>
</workbook>
</file>

<file path=xl/calcChain.xml><?xml version="1.0" encoding="utf-8"?>
<calcChain xmlns="http://schemas.openxmlformats.org/spreadsheetml/2006/main">
  <c r="C4" i="1" l="1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2" i="38"/>
  <c r="K11" i="1" l="1"/>
  <c r="G13" i="16"/>
  <c r="A4" i="16"/>
  <c r="L7" i="16"/>
  <c r="M7" i="16"/>
  <c r="N7" i="16"/>
  <c r="O7" i="16"/>
  <c r="P7" i="16"/>
  <c r="A8" i="16"/>
  <c r="B12" i="16"/>
  <c r="C12" i="16" s="1"/>
  <c r="A13" i="16"/>
  <c r="B13" i="16"/>
  <c r="C13" i="16" s="1"/>
  <c r="B14" i="16"/>
  <c r="G14" i="16"/>
  <c r="B15" i="16"/>
  <c r="G15" i="16"/>
  <c r="B16" i="16"/>
  <c r="G16" i="16"/>
  <c r="B17" i="16"/>
  <c r="G17" i="16"/>
  <c r="B18" i="16"/>
  <c r="G18" i="16"/>
  <c r="B19" i="16"/>
  <c r="G19" i="16"/>
  <c r="B20" i="16"/>
  <c r="G20" i="16"/>
  <c r="B21" i="16"/>
  <c r="G21" i="16"/>
  <c r="B22" i="16"/>
  <c r="G22" i="16"/>
  <c r="B23" i="16"/>
  <c r="G23" i="16"/>
  <c r="B24" i="16"/>
  <c r="G24" i="16"/>
  <c r="B25" i="16"/>
  <c r="G25" i="16"/>
  <c r="B26" i="16"/>
  <c r="G26" i="16"/>
  <c r="B27" i="16"/>
  <c r="G27" i="16"/>
  <c r="B28" i="16"/>
  <c r="G28" i="16"/>
  <c r="B29" i="16"/>
  <c r="G29" i="16"/>
  <c r="B30" i="16"/>
  <c r="G30" i="16"/>
  <c r="B31" i="16"/>
  <c r="G31" i="16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C31" i="16" s="1"/>
  <c r="G31" i="41"/>
  <c r="B31" i="41"/>
  <c r="G30" i="41"/>
  <c r="B30" i="41"/>
  <c r="G29" i="41"/>
  <c r="B29" i="41"/>
  <c r="G28" i="41"/>
  <c r="B28" i="41"/>
  <c r="G27" i="41"/>
  <c r="B27" i="41"/>
  <c r="G26" i="41"/>
  <c r="B26" i="41"/>
  <c r="G25" i="41"/>
  <c r="B25" i="41"/>
  <c r="G24" i="41"/>
  <c r="B24" i="41"/>
  <c r="G23" i="41"/>
  <c r="B23" i="41"/>
  <c r="G22" i="41"/>
  <c r="B22" i="41"/>
  <c r="G21" i="41"/>
  <c r="B21" i="41"/>
  <c r="G20" i="41"/>
  <c r="B20" i="41"/>
  <c r="G19" i="41"/>
  <c r="B19" i="41"/>
  <c r="G18" i="41"/>
  <c r="B18" i="41"/>
  <c r="G17" i="41"/>
  <c r="B17" i="41"/>
  <c r="G16" i="41"/>
  <c r="B16" i="41"/>
  <c r="G15" i="41"/>
  <c r="B15" i="41"/>
  <c r="G14" i="41"/>
  <c r="B14" i="41"/>
  <c r="G13" i="41"/>
  <c r="B13" i="41"/>
  <c r="A13" i="41"/>
  <c r="A14" i="41" s="1"/>
  <c r="G12" i="41"/>
  <c r="B12" i="41"/>
  <c r="C12" i="41" s="1"/>
  <c r="A8" i="41"/>
  <c r="P7" i="41"/>
  <c r="O7" i="41"/>
  <c r="N7" i="41"/>
  <c r="M7" i="41"/>
  <c r="L7" i="41"/>
  <c r="A4" i="41"/>
  <c r="C13" i="41" l="1"/>
  <c r="C14" i="41"/>
  <c r="C20" i="16"/>
  <c r="C15" i="16"/>
  <c r="C24" i="16"/>
  <c r="C22" i="16"/>
  <c r="C17" i="16"/>
  <c r="C19" i="16"/>
  <c r="C29" i="16"/>
  <c r="C28" i="16"/>
  <c r="C26" i="16"/>
  <c r="C21" i="16"/>
  <c r="C27" i="16"/>
  <c r="C18" i="16"/>
  <c r="C23" i="16"/>
  <c r="C16" i="16"/>
  <c r="C14" i="16"/>
  <c r="C30" i="16"/>
  <c r="C25" i="16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C31" i="41" s="1"/>
  <c r="C25" i="41" l="1"/>
  <c r="C20" i="41"/>
  <c r="C17" i="41"/>
  <c r="C15" i="41"/>
  <c r="C24" i="41"/>
  <c r="C30" i="41"/>
  <c r="C22" i="41"/>
  <c r="C28" i="41"/>
  <c r="C18" i="41"/>
  <c r="C23" i="41"/>
  <c r="C29" i="41"/>
  <c r="C21" i="41"/>
  <c r="C27" i="41"/>
  <c r="C19" i="41"/>
  <c r="A7" i="41"/>
  <c r="C26" i="41"/>
  <c r="C16" i="41"/>
  <c r="C4" i="16" l="1"/>
  <c r="C4" i="41"/>
  <c r="O11" i="1"/>
  <c r="G6" i="1" l="1"/>
  <c r="A4" i="37" l="1"/>
  <c r="A620" i="37"/>
  <c r="N620" i="37" s="1"/>
  <c r="A592" i="37"/>
  <c r="N592" i="37" s="1"/>
  <c r="A564" i="37"/>
  <c r="N564" i="37" s="1"/>
  <c r="A536" i="37"/>
  <c r="N536" i="37" s="1"/>
  <c r="A508" i="37"/>
  <c r="N508" i="37" s="1"/>
  <c r="A480" i="37"/>
  <c r="N480" i="37" s="1"/>
  <c r="A452" i="37"/>
  <c r="N452" i="37" s="1"/>
  <c r="A424" i="37"/>
  <c r="N424" i="37" s="1"/>
  <c r="A396" i="37"/>
  <c r="N396" i="37" s="1"/>
  <c r="A368" i="37"/>
  <c r="N368" i="37" s="1"/>
  <c r="A340" i="37"/>
  <c r="N340" i="37" s="1"/>
  <c r="A312" i="37"/>
  <c r="N312" i="37" s="1"/>
  <c r="A284" i="37"/>
  <c r="N284" i="37" s="1"/>
  <c r="A256" i="37"/>
  <c r="N256" i="37" s="1"/>
  <c r="A228" i="37"/>
  <c r="N228" i="37" s="1"/>
  <c r="A200" i="37"/>
  <c r="N200" i="37" s="1"/>
  <c r="A172" i="37"/>
  <c r="N172" i="37" s="1"/>
  <c r="A144" i="37"/>
  <c r="A116" i="37"/>
  <c r="N116" i="37" s="1"/>
  <c r="A88" i="37"/>
  <c r="N88" i="37" s="1"/>
  <c r="A60" i="37"/>
  <c r="N60" i="37" s="1"/>
  <c r="I12" i="1"/>
  <c r="J12" i="1"/>
  <c r="I13" i="1"/>
  <c r="J13" i="1"/>
  <c r="J11" i="1"/>
  <c r="I11" i="1"/>
  <c r="E144" i="37" l="1"/>
  <c r="N144" i="37"/>
  <c r="E4" i="37"/>
  <c r="N4" i="37"/>
  <c r="A117" i="37"/>
  <c r="N117" i="37" s="1"/>
  <c r="E116" i="37"/>
  <c r="O88" i="37"/>
  <c r="E88" i="37"/>
  <c r="A537" i="37"/>
  <c r="N537" i="37" s="1"/>
  <c r="E536" i="37"/>
  <c r="L256" i="37"/>
  <c r="E256" i="37"/>
  <c r="A229" i="37"/>
  <c r="N229" i="37" s="1"/>
  <c r="E228" i="37"/>
  <c r="A201" i="37"/>
  <c r="H201" i="37" s="1"/>
  <c r="E200" i="37"/>
  <c r="A313" i="37"/>
  <c r="N313" i="37" s="1"/>
  <c r="E312" i="37"/>
  <c r="A425" i="37"/>
  <c r="M425" i="37" s="1"/>
  <c r="E424" i="37"/>
  <c r="O60" i="37"/>
  <c r="E60" i="37"/>
  <c r="O172" i="37"/>
  <c r="E172" i="37"/>
  <c r="A285" i="37"/>
  <c r="N285" i="37" s="1"/>
  <c r="E284" i="37"/>
  <c r="A397" i="37"/>
  <c r="I397" i="37" s="1"/>
  <c r="E396" i="37"/>
  <c r="A509" i="37"/>
  <c r="N509" i="37" s="1"/>
  <c r="E508" i="37"/>
  <c r="A621" i="37"/>
  <c r="L621" i="37" s="1"/>
  <c r="E620" i="37"/>
  <c r="L368" i="37"/>
  <c r="E368" i="37"/>
  <c r="L480" i="37"/>
  <c r="E480" i="37"/>
  <c r="L592" i="37"/>
  <c r="E592" i="37"/>
  <c r="A341" i="37"/>
  <c r="I341" i="37" s="1"/>
  <c r="E340" i="37"/>
  <c r="A453" i="37"/>
  <c r="N453" i="37" s="1"/>
  <c r="E452" i="37"/>
  <c r="A565" i="37"/>
  <c r="J565" i="37" s="1"/>
  <c r="E564" i="37"/>
  <c r="H256" i="37"/>
  <c r="L172" i="37"/>
  <c r="H284" i="37"/>
  <c r="L284" i="37"/>
  <c r="L508" i="37"/>
  <c r="G60" i="37"/>
  <c r="L60" i="37"/>
  <c r="L228" i="37"/>
  <c r="L453" i="37"/>
  <c r="L424" i="37"/>
  <c r="H172" i="37"/>
  <c r="L116" i="37"/>
  <c r="L200" i="37"/>
  <c r="L285" i="37"/>
  <c r="L312" i="37"/>
  <c r="L536" i="37"/>
  <c r="H88" i="37"/>
  <c r="L88" i="37"/>
  <c r="L229" i="37"/>
  <c r="L340" i="37"/>
  <c r="L564" i="37"/>
  <c r="L117" i="37"/>
  <c r="L396" i="37"/>
  <c r="L452" i="37"/>
  <c r="L620" i="37"/>
  <c r="A145" i="37"/>
  <c r="H144" i="37"/>
  <c r="M144" i="37"/>
  <c r="G144" i="37"/>
  <c r="A257" i="37"/>
  <c r="O257" i="37" s="1"/>
  <c r="G256" i="37"/>
  <c r="M256" i="37"/>
  <c r="A369" i="37"/>
  <c r="M368" i="37"/>
  <c r="A481" i="37"/>
  <c r="N481" i="37" s="1"/>
  <c r="M480" i="37"/>
  <c r="A593" i="37"/>
  <c r="M592" i="37"/>
  <c r="L144" i="37"/>
  <c r="G172" i="37"/>
  <c r="G284" i="37"/>
  <c r="M88" i="37"/>
  <c r="M117" i="37"/>
  <c r="M200" i="37"/>
  <c r="M229" i="37"/>
  <c r="M285" i="37"/>
  <c r="M312" i="37"/>
  <c r="M424" i="37"/>
  <c r="M453" i="37"/>
  <c r="M509" i="37"/>
  <c r="M536" i="37"/>
  <c r="L313" i="37"/>
  <c r="L537" i="37"/>
  <c r="H60" i="37"/>
  <c r="M60" i="37"/>
  <c r="M116" i="37"/>
  <c r="M172" i="37"/>
  <c r="M228" i="37"/>
  <c r="M284" i="37"/>
  <c r="M313" i="37"/>
  <c r="M340" i="37"/>
  <c r="M396" i="37"/>
  <c r="M452" i="37"/>
  <c r="M508" i="37"/>
  <c r="M537" i="37"/>
  <c r="M564" i="37"/>
  <c r="M620" i="37"/>
  <c r="H117" i="37"/>
  <c r="H200" i="37"/>
  <c r="H228" i="37"/>
  <c r="H229" i="37"/>
  <c r="H285" i="37"/>
  <c r="H312" i="37"/>
  <c r="H313" i="37"/>
  <c r="H340" i="37"/>
  <c r="H368" i="37"/>
  <c r="H396" i="37"/>
  <c r="H424" i="37"/>
  <c r="H425" i="37"/>
  <c r="H452" i="37"/>
  <c r="H453" i="37"/>
  <c r="H480" i="37"/>
  <c r="H508" i="37"/>
  <c r="H509" i="37"/>
  <c r="H536" i="37"/>
  <c r="H537" i="37"/>
  <c r="H564" i="37"/>
  <c r="H592" i="37"/>
  <c r="H620" i="37"/>
  <c r="G285" i="37"/>
  <c r="G312" i="37"/>
  <c r="G313" i="37"/>
  <c r="G340" i="37"/>
  <c r="G368" i="37"/>
  <c r="G396" i="37"/>
  <c r="G424" i="37"/>
  <c r="G452" i="37"/>
  <c r="G453" i="37"/>
  <c r="G480" i="37"/>
  <c r="G508" i="37"/>
  <c r="G509" i="37"/>
  <c r="G536" i="37"/>
  <c r="G537" i="37"/>
  <c r="G564" i="37"/>
  <c r="G592" i="37"/>
  <c r="G593" i="37"/>
  <c r="G620" i="37"/>
  <c r="H116" i="37"/>
  <c r="G88" i="37"/>
  <c r="G117" i="37"/>
  <c r="G229" i="37"/>
  <c r="J60" i="37"/>
  <c r="J88" i="37"/>
  <c r="J116" i="37"/>
  <c r="J117" i="37"/>
  <c r="J144" i="37"/>
  <c r="J172" i="37"/>
  <c r="J200" i="37"/>
  <c r="J228" i="37"/>
  <c r="J229" i="37"/>
  <c r="J256" i="37"/>
  <c r="J284" i="37"/>
  <c r="J285" i="37"/>
  <c r="J312" i="37"/>
  <c r="J313" i="37"/>
  <c r="J340" i="37"/>
  <c r="J368" i="37"/>
  <c r="J396" i="37"/>
  <c r="J424" i="37"/>
  <c r="J452" i="37"/>
  <c r="J453" i="37"/>
  <c r="J480" i="37"/>
  <c r="J508" i="37"/>
  <c r="J509" i="37"/>
  <c r="J536" i="37"/>
  <c r="J537" i="37"/>
  <c r="J564" i="37"/>
  <c r="J592" i="37"/>
  <c r="J620" i="37"/>
  <c r="G116" i="37"/>
  <c r="G200" i="37"/>
  <c r="G228" i="37"/>
  <c r="I60" i="37"/>
  <c r="I88" i="37"/>
  <c r="I116" i="37"/>
  <c r="I117" i="37"/>
  <c r="I144" i="37"/>
  <c r="I172" i="37"/>
  <c r="I200" i="37"/>
  <c r="I228" i="37"/>
  <c r="I229" i="37"/>
  <c r="I256" i="37"/>
  <c r="I284" i="37"/>
  <c r="I285" i="37"/>
  <c r="I312" i="37"/>
  <c r="I313" i="37"/>
  <c r="I340" i="37"/>
  <c r="I368" i="37"/>
  <c r="I369" i="37"/>
  <c r="I396" i="37"/>
  <c r="I424" i="37"/>
  <c r="I452" i="37"/>
  <c r="I453" i="37"/>
  <c r="I480" i="37"/>
  <c r="I508" i="37"/>
  <c r="I509" i="37"/>
  <c r="I536" i="37"/>
  <c r="I537" i="37"/>
  <c r="I564" i="37"/>
  <c r="I592" i="37"/>
  <c r="I593" i="37"/>
  <c r="I620" i="37"/>
  <c r="A173" i="37"/>
  <c r="N173" i="37" s="1"/>
  <c r="A89" i="37"/>
  <c r="O117" i="37"/>
  <c r="O229" i="37"/>
  <c r="O285" i="37"/>
  <c r="O313" i="37"/>
  <c r="O341" i="37"/>
  <c r="O369" i="37"/>
  <c r="O453" i="37"/>
  <c r="O509" i="37"/>
  <c r="O537" i="37"/>
  <c r="O593" i="37"/>
  <c r="A61" i="37"/>
  <c r="O116" i="37"/>
  <c r="O144" i="37"/>
  <c r="O200" i="37"/>
  <c r="O228" i="37"/>
  <c r="O256" i="37"/>
  <c r="O284" i="37"/>
  <c r="O312" i="37"/>
  <c r="O340" i="37"/>
  <c r="O368" i="37"/>
  <c r="O396" i="37"/>
  <c r="O424" i="37"/>
  <c r="O452" i="37"/>
  <c r="O480" i="37"/>
  <c r="O508" i="37"/>
  <c r="O536" i="37"/>
  <c r="O564" i="37"/>
  <c r="O592" i="37"/>
  <c r="O620" i="37"/>
  <c r="G425" i="37" l="1"/>
  <c r="H621" i="37"/>
  <c r="O481" i="37"/>
  <c r="O565" i="37"/>
  <c r="J621" i="37"/>
  <c r="J425" i="37"/>
  <c r="J201" i="37"/>
  <c r="G621" i="37"/>
  <c r="G565" i="37"/>
  <c r="H565" i="37"/>
  <c r="M621" i="37"/>
  <c r="L425" i="37"/>
  <c r="L509" i="37"/>
  <c r="E61" i="37"/>
  <c r="N61" i="37"/>
  <c r="E89" i="37"/>
  <c r="N89" i="37"/>
  <c r="E593" i="37"/>
  <c r="N593" i="37"/>
  <c r="E369" i="37"/>
  <c r="N369" i="37"/>
  <c r="L565" i="37"/>
  <c r="N565" i="37"/>
  <c r="M341" i="37"/>
  <c r="N341" i="37"/>
  <c r="O621" i="37"/>
  <c r="N621" i="37"/>
  <c r="L397" i="37"/>
  <c r="N397" i="37"/>
  <c r="I425" i="37"/>
  <c r="N425" i="37"/>
  <c r="L201" i="37"/>
  <c r="N201" i="37"/>
  <c r="E257" i="37"/>
  <c r="N257" i="37"/>
  <c r="E145" i="37"/>
  <c r="N145" i="37"/>
  <c r="J257" i="37"/>
  <c r="M565" i="37"/>
  <c r="G369" i="37"/>
  <c r="O425" i="37"/>
  <c r="O201" i="37"/>
  <c r="I621" i="37"/>
  <c r="I565" i="37"/>
  <c r="I145" i="37"/>
  <c r="J341" i="37"/>
  <c r="G201" i="37"/>
  <c r="H341" i="37"/>
  <c r="M397" i="37"/>
  <c r="L341" i="37"/>
  <c r="O397" i="37"/>
  <c r="O145" i="37"/>
  <c r="I257" i="37"/>
  <c r="I201" i="37"/>
  <c r="J397" i="37"/>
  <c r="J145" i="37"/>
  <c r="G397" i="37"/>
  <c r="G341" i="37"/>
  <c r="H397" i="37"/>
  <c r="M201" i="37"/>
  <c r="O173" i="37"/>
  <c r="E173" i="37"/>
  <c r="A454" i="37"/>
  <c r="N454" i="37" s="1"/>
  <c r="E453" i="37"/>
  <c r="A510" i="37"/>
  <c r="N510" i="37" s="1"/>
  <c r="E509" i="37"/>
  <c r="A286" i="37"/>
  <c r="N286" i="37" s="1"/>
  <c r="E285" i="37"/>
  <c r="A314" i="37"/>
  <c r="N314" i="37" s="1"/>
  <c r="E313" i="37"/>
  <c r="A230" i="37"/>
  <c r="N230" i="37" s="1"/>
  <c r="E229" i="37"/>
  <c r="A538" i="37"/>
  <c r="N538" i="37" s="1"/>
  <c r="E537" i="37"/>
  <c r="A118" i="37"/>
  <c r="N118" i="37" s="1"/>
  <c r="E117" i="37"/>
  <c r="G481" i="37"/>
  <c r="E481" i="37"/>
  <c r="A566" i="37"/>
  <c r="N566" i="37" s="1"/>
  <c r="E565" i="37"/>
  <c r="A342" i="37"/>
  <c r="N342" i="37" s="1"/>
  <c r="E341" i="37"/>
  <c r="A622" i="37"/>
  <c r="N622" i="37" s="1"/>
  <c r="E621" i="37"/>
  <c r="A398" i="37"/>
  <c r="N398" i="37" s="1"/>
  <c r="E397" i="37"/>
  <c r="A426" i="37"/>
  <c r="N426" i="37" s="1"/>
  <c r="E425" i="37"/>
  <c r="A202" i="37"/>
  <c r="N202" i="37" s="1"/>
  <c r="E201" i="37"/>
  <c r="A594" i="37"/>
  <c r="M593" i="37"/>
  <c r="L593" i="37"/>
  <c r="A370" i="37"/>
  <c r="M369" i="37"/>
  <c r="L369" i="37"/>
  <c r="M61" i="37"/>
  <c r="L61" i="37"/>
  <c r="M89" i="37"/>
  <c r="L89" i="37"/>
  <c r="A482" i="37"/>
  <c r="M481" i="37"/>
  <c r="L481" i="37"/>
  <c r="M173" i="37"/>
  <c r="L173" i="37"/>
  <c r="I481" i="37"/>
  <c r="J593" i="37"/>
  <c r="J481" i="37"/>
  <c r="J369" i="37"/>
  <c r="H593" i="37"/>
  <c r="H481" i="37"/>
  <c r="H369" i="37"/>
  <c r="A258" i="37"/>
  <c r="M257" i="37"/>
  <c r="L257" i="37"/>
  <c r="H257" i="37"/>
  <c r="G257" i="37"/>
  <c r="A146" i="37"/>
  <c r="M145" i="37"/>
  <c r="G145" i="37"/>
  <c r="L145" i="37"/>
  <c r="H145" i="37"/>
  <c r="A174" i="37"/>
  <c r="I173" i="37"/>
  <c r="G173" i="37"/>
  <c r="J173" i="37"/>
  <c r="H173" i="37"/>
  <c r="I61" i="37"/>
  <c r="H61" i="37"/>
  <c r="J61" i="37"/>
  <c r="G61" i="37"/>
  <c r="I89" i="37"/>
  <c r="G89" i="37"/>
  <c r="H89" i="37"/>
  <c r="J89" i="37"/>
  <c r="A62" i="37"/>
  <c r="O61" i="37"/>
  <c r="O89" i="37"/>
  <c r="A90" i="37"/>
  <c r="E370" i="37" l="1"/>
  <c r="N370" i="37"/>
  <c r="E90" i="37"/>
  <c r="N90" i="37"/>
  <c r="E174" i="37"/>
  <c r="N174" i="37"/>
  <c r="E594" i="37"/>
  <c r="N594" i="37"/>
  <c r="E146" i="37"/>
  <c r="N146" i="37"/>
  <c r="E62" i="37"/>
  <c r="N62" i="37"/>
  <c r="E258" i="37"/>
  <c r="N258" i="37"/>
  <c r="E482" i="37"/>
  <c r="N482" i="37"/>
  <c r="O202" i="37"/>
  <c r="E202" i="37"/>
  <c r="L202" i="37"/>
  <c r="M202" i="37"/>
  <c r="J202" i="37"/>
  <c r="I202" i="37"/>
  <c r="H202" i="37"/>
  <c r="A203" i="37"/>
  <c r="N203" i="37" s="1"/>
  <c r="G202" i="37"/>
  <c r="A399" i="37"/>
  <c r="N399" i="37" s="1"/>
  <c r="E398" i="37"/>
  <c r="L398" i="37"/>
  <c r="H398" i="37"/>
  <c r="G398" i="37"/>
  <c r="M398" i="37"/>
  <c r="O398" i="37"/>
  <c r="J398" i="37"/>
  <c r="I398" i="37"/>
  <c r="A343" i="37"/>
  <c r="N343" i="37" s="1"/>
  <c r="E342" i="37"/>
  <c r="L342" i="37"/>
  <c r="M342" i="37"/>
  <c r="H342" i="37"/>
  <c r="J342" i="37"/>
  <c r="G342" i="37"/>
  <c r="O342" i="37"/>
  <c r="I342" i="37"/>
  <c r="A539" i="37"/>
  <c r="N539" i="37" s="1"/>
  <c r="E538" i="37"/>
  <c r="M538" i="37"/>
  <c r="L538" i="37"/>
  <c r="O538" i="37"/>
  <c r="H538" i="37"/>
  <c r="G538" i="37"/>
  <c r="J538" i="37"/>
  <c r="I538" i="37"/>
  <c r="A315" i="37"/>
  <c r="N315" i="37" s="1"/>
  <c r="E314" i="37"/>
  <c r="G314" i="37"/>
  <c r="L314" i="37"/>
  <c r="O314" i="37"/>
  <c r="M314" i="37"/>
  <c r="H314" i="37"/>
  <c r="J314" i="37"/>
  <c r="I314" i="37"/>
  <c r="A511" i="37"/>
  <c r="N511" i="37" s="1"/>
  <c r="E510" i="37"/>
  <c r="H510" i="37"/>
  <c r="G510" i="37"/>
  <c r="M510" i="37"/>
  <c r="L510" i="37"/>
  <c r="I510" i="37"/>
  <c r="O510" i="37"/>
  <c r="J510" i="37"/>
  <c r="A427" i="37"/>
  <c r="N427" i="37" s="1"/>
  <c r="E426" i="37"/>
  <c r="M426" i="37"/>
  <c r="I426" i="37"/>
  <c r="L426" i="37"/>
  <c r="H426" i="37"/>
  <c r="G426" i="37"/>
  <c r="J426" i="37"/>
  <c r="O426" i="37"/>
  <c r="A623" i="37"/>
  <c r="N623" i="37" s="1"/>
  <c r="E622" i="37"/>
  <c r="H622" i="37"/>
  <c r="O622" i="37"/>
  <c r="M622" i="37"/>
  <c r="L622" i="37"/>
  <c r="J622" i="37"/>
  <c r="G622" i="37"/>
  <c r="I622" i="37"/>
  <c r="A567" i="37"/>
  <c r="N567" i="37" s="1"/>
  <c r="E566" i="37"/>
  <c r="M566" i="37"/>
  <c r="L566" i="37"/>
  <c r="H566" i="37"/>
  <c r="G566" i="37"/>
  <c r="J566" i="37"/>
  <c r="O566" i="37"/>
  <c r="I566" i="37"/>
  <c r="A119" i="37"/>
  <c r="N119" i="37" s="1"/>
  <c r="E118" i="37"/>
  <c r="M118" i="37"/>
  <c r="I118" i="37"/>
  <c r="G118" i="37"/>
  <c r="L118" i="37"/>
  <c r="J118" i="37"/>
  <c r="H118" i="37"/>
  <c r="O118" i="37"/>
  <c r="A231" i="37"/>
  <c r="N231" i="37" s="1"/>
  <c r="E230" i="37"/>
  <c r="J230" i="37"/>
  <c r="I230" i="37"/>
  <c r="O230" i="37"/>
  <c r="L230" i="37"/>
  <c r="M230" i="37"/>
  <c r="H230" i="37"/>
  <c r="G230" i="37"/>
  <c r="A287" i="37"/>
  <c r="N287" i="37" s="1"/>
  <c r="E286" i="37"/>
  <c r="H286" i="37"/>
  <c r="I286" i="37"/>
  <c r="M286" i="37"/>
  <c r="G286" i="37"/>
  <c r="L286" i="37"/>
  <c r="O286" i="37"/>
  <c r="J286" i="37"/>
  <c r="A455" i="37"/>
  <c r="N455" i="37" s="1"/>
  <c r="E454" i="37"/>
  <c r="M454" i="37"/>
  <c r="L454" i="37"/>
  <c r="H454" i="37"/>
  <c r="G454" i="37"/>
  <c r="J454" i="37"/>
  <c r="I454" i="37"/>
  <c r="O454" i="37"/>
  <c r="M90" i="37"/>
  <c r="L90" i="37"/>
  <c r="A371" i="37"/>
  <c r="M370" i="37"/>
  <c r="L370" i="37"/>
  <c r="G370" i="37"/>
  <c r="I370" i="37"/>
  <c r="H370" i="37"/>
  <c r="J370" i="37"/>
  <c r="O370" i="37"/>
  <c r="M174" i="37"/>
  <c r="L174" i="37"/>
  <c r="A147" i="37"/>
  <c r="H146" i="37"/>
  <c r="M146" i="37"/>
  <c r="G146" i="37"/>
  <c r="L146" i="37"/>
  <c r="J146" i="37"/>
  <c r="O146" i="37"/>
  <c r="I146" i="37"/>
  <c r="A483" i="37"/>
  <c r="M482" i="37"/>
  <c r="L482" i="37"/>
  <c r="G482" i="37"/>
  <c r="H482" i="37"/>
  <c r="J482" i="37"/>
  <c r="I482" i="37"/>
  <c r="O482" i="37"/>
  <c r="A259" i="37"/>
  <c r="G258" i="37"/>
  <c r="M258" i="37"/>
  <c r="L258" i="37"/>
  <c r="H258" i="37"/>
  <c r="J258" i="37"/>
  <c r="I258" i="37"/>
  <c r="O258" i="37"/>
  <c r="M62" i="37"/>
  <c r="L62" i="37"/>
  <c r="A595" i="37"/>
  <c r="M594" i="37"/>
  <c r="L594" i="37"/>
  <c r="G594" i="37"/>
  <c r="H594" i="37"/>
  <c r="J594" i="37"/>
  <c r="I594" i="37"/>
  <c r="O594" i="37"/>
  <c r="O174" i="37"/>
  <c r="I174" i="37"/>
  <c r="J174" i="37"/>
  <c r="G174" i="37"/>
  <c r="H174" i="37"/>
  <c r="A175" i="37"/>
  <c r="I90" i="37"/>
  <c r="J90" i="37"/>
  <c r="G90" i="37"/>
  <c r="H90" i="37"/>
  <c r="I62" i="37"/>
  <c r="G62" i="37"/>
  <c r="J62" i="37"/>
  <c r="H62" i="37"/>
  <c r="O62" i="37"/>
  <c r="A63" i="37"/>
  <c r="O90" i="37"/>
  <c r="A91" i="37"/>
  <c r="E63" i="37" l="1"/>
  <c r="N63" i="37"/>
  <c r="E595" i="37"/>
  <c r="N595" i="37"/>
  <c r="E91" i="37"/>
  <c r="N91" i="37"/>
  <c r="E175" i="37"/>
  <c r="N175" i="37"/>
  <c r="E259" i="37"/>
  <c r="N259" i="37"/>
  <c r="E483" i="37"/>
  <c r="N483" i="37"/>
  <c r="E147" i="37"/>
  <c r="N147" i="37"/>
  <c r="E371" i="37"/>
  <c r="N371" i="37"/>
  <c r="A456" i="37"/>
  <c r="N456" i="37" s="1"/>
  <c r="E455" i="37"/>
  <c r="L455" i="37"/>
  <c r="M455" i="37"/>
  <c r="H455" i="37"/>
  <c r="G455" i="37"/>
  <c r="J455" i="37"/>
  <c r="I455" i="37"/>
  <c r="O455" i="37"/>
  <c r="O231" i="37"/>
  <c r="E231" i="37"/>
  <c r="G231" i="37"/>
  <c r="J231" i="37"/>
  <c r="I231" i="37"/>
  <c r="H231" i="37"/>
  <c r="L231" i="37"/>
  <c r="M231" i="37"/>
  <c r="A232" i="37"/>
  <c r="N232" i="37" s="1"/>
  <c r="A568" i="37"/>
  <c r="N568" i="37" s="1"/>
  <c r="E567" i="37"/>
  <c r="L567" i="37"/>
  <c r="H567" i="37"/>
  <c r="G567" i="37"/>
  <c r="J567" i="37"/>
  <c r="M567" i="37"/>
  <c r="I567" i="37"/>
  <c r="O567" i="37"/>
  <c r="A428" i="37"/>
  <c r="N428" i="37" s="1"/>
  <c r="E427" i="37"/>
  <c r="O427" i="37"/>
  <c r="M427" i="37"/>
  <c r="H427" i="37"/>
  <c r="G427" i="37"/>
  <c r="J427" i="37"/>
  <c r="L427" i="37"/>
  <c r="I427" i="37"/>
  <c r="A316" i="37"/>
  <c r="N316" i="37" s="1"/>
  <c r="E315" i="37"/>
  <c r="L315" i="37"/>
  <c r="M315" i="37"/>
  <c r="H315" i="37"/>
  <c r="J315" i="37"/>
  <c r="G315" i="37"/>
  <c r="I315" i="37"/>
  <c r="O315" i="37"/>
  <c r="A344" i="37"/>
  <c r="N344" i="37" s="1"/>
  <c r="E343" i="37"/>
  <c r="M343" i="37"/>
  <c r="H343" i="37"/>
  <c r="J343" i="37"/>
  <c r="L343" i="37"/>
  <c r="G343" i="37"/>
  <c r="I343" i="37"/>
  <c r="O343" i="37"/>
  <c r="A288" i="37"/>
  <c r="N288" i="37" s="1"/>
  <c r="E287" i="37"/>
  <c r="G287" i="37"/>
  <c r="L287" i="37"/>
  <c r="M287" i="37"/>
  <c r="O287" i="37"/>
  <c r="H287" i="37"/>
  <c r="J287" i="37"/>
  <c r="I287" i="37"/>
  <c r="A120" i="37"/>
  <c r="N120" i="37" s="1"/>
  <c r="E119" i="37"/>
  <c r="M119" i="37"/>
  <c r="G119" i="37"/>
  <c r="I119" i="37"/>
  <c r="L119" i="37"/>
  <c r="H119" i="37"/>
  <c r="J119" i="37"/>
  <c r="O119" i="37"/>
  <c r="A624" i="37"/>
  <c r="N624" i="37" s="1"/>
  <c r="E623" i="37"/>
  <c r="M623" i="37"/>
  <c r="L623" i="37"/>
  <c r="G623" i="37"/>
  <c r="H623" i="37"/>
  <c r="J623" i="37"/>
  <c r="I623" i="37"/>
  <c r="O623" i="37"/>
  <c r="A512" i="37"/>
  <c r="N512" i="37" s="1"/>
  <c r="E511" i="37"/>
  <c r="I511" i="37"/>
  <c r="L511" i="37"/>
  <c r="M511" i="37"/>
  <c r="H511" i="37"/>
  <c r="G511" i="37"/>
  <c r="J511" i="37"/>
  <c r="O511" i="37"/>
  <c r="A540" i="37"/>
  <c r="N540" i="37" s="1"/>
  <c r="E539" i="37"/>
  <c r="L539" i="37"/>
  <c r="M539" i="37"/>
  <c r="H539" i="37"/>
  <c r="G539" i="37"/>
  <c r="J539" i="37"/>
  <c r="I539" i="37"/>
  <c r="O539" i="37"/>
  <c r="A400" i="37"/>
  <c r="N400" i="37" s="1"/>
  <c r="E399" i="37"/>
  <c r="M399" i="37"/>
  <c r="O399" i="37"/>
  <c r="L399" i="37"/>
  <c r="H399" i="37"/>
  <c r="G399" i="37"/>
  <c r="J399" i="37"/>
  <c r="I399" i="37"/>
  <c r="E203" i="37"/>
  <c r="L203" i="37"/>
  <c r="J203" i="37"/>
  <c r="M203" i="37"/>
  <c r="I203" i="37"/>
  <c r="H203" i="37"/>
  <c r="O203" i="37"/>
  <c r="G203" i="37"/>
  <c r="A204" i="37"/>
  <c r="N204" i="37" s="1"/>
  <c r="M91" i="37"/>
  <c r="L91" i="37"/>
  <c r="M175" i="37"/>
  <c r="L175" i="37"/>
  <c r="A260" i="37"/>
  <c r="M259" i="37"/>
  <c r="L259" i="37"/>
  <c r="H259" i="37"/>
  <c r="G259" i="37"/>
  <c r="I259" i="37"/>
  <c r="J259" i="37"/>
  <c r="O259" i="37"/>
  <c r="O147" i="37"/>
  <c r="M147" i="37"/>
  <c r="G147" i="37"/>
  <c r="L147" i="37"/>
  <c r="H147" i="37"/>
  <c r="I147" i="37"/>
  <c r="A148" i="37"/>
  <c r="J147" i="37"/>
  <c r="A596" i="37"/>
  <c r="M595" i="37"/>
  <c r="L595" i="37"/>
  <c r="G595" i="37"/>
  <c r="H595" i="37"/>
  <c r="J595" i="37"/>
  <c r="O595" i="37"/>
  <c r="I595" i="37"/>
  <c r="M63" i="37"/>
  <c r="L63" i="37"/>
  <c r="A484" i="37"/>
  <c r="M483" i="37"/>
  <c r="L483" i="37"/>
  <c r="G483" i="37"/>
  <c r="H483" i="37"/>
  <c r="J483" i="37"/>
  <c r="I483" i="37"/>
  <c r="O483" i="37"/>
  <c r="A372" i="37"/>
  <c r="M371" i="37"/>
  <c r="L371" i="37"/>
  <c r="G371" i="37"/>
  <c r="I371" i="37"/>
  <c r="H371" i="37"/>
  <c r="J371" i="37"/>
  <c r="O371" i="37"/>
  <c r="I175" i="37"/>
  <c r="G175" i="37"/>
  <c r="J175" i="37"/>
  <c r="H175" i="37"/>
  <c r="A176" i="37"/>
  <c r="O175" i="37"/>
  <c r="I91" i="37"/>
  <c r="G91" i="37"/>
  <c r="J91" i="37"/>
  <c r="H91" i="37"/>
  <c r="I63" i="37"/>
  <c r="J63" i="37"/>
  <c r="G63" i="37"/>
  <c r="H63" i="37"/>
  <c r="A92" i="37"/>
  <c r="O91" i="37"/>
  <c r="A64" i="37"/>
  <c r="O63" i="37"/>
  <c r="E64" i="37" l="1"/>
  <c r="N64" i="37"/>
  <c r="E176" i="37"/>
  <c r="N176" i="37"/>
  <c r="E484" i="37"/>
  <c r="N484" i="37"/>
  <c r="E148" i="37"/>
  <c r="N148" i="37"/>
  <c r="E92" i="37"/>
  <c r="N92" i="37"/>
  <c r="E596" i="37"/>
  <c r="N596" i="37"/>
  <c r="E260" i="37"/>
  <c r="N260" i="37"/>
  <c r="E372" i="37"/>
  <c r="N372" i="37"/>
  <c r="I540" i="37"/>
  <c r="E540" i="37"/>
  <c r="L540" i="37"/>
  <c r="M540" i="37"/>
  <c r="H540" i="37"/>
  <c r="G540" i="37"/>
  <c r="J540" i="37"/>
  <c r="A541" i="37"/>
  <c r="N541" i="37" s="1"/>
  <c r="I624" i="37"/>
  <c r="E624" i="37"/>
  <c r="M624" i="37"/>
  <c r="G624" i="37"/>
  <c r="H624" i="37"/>
  <c r="J624" i="37"/>
  <c r="A625" i="37"/>
  <c r="N625" i="37" s="1"/>
  <c r="L624" i="37"/>
  <c r="I288" i="37"/>
  <c r="E288" i="37"/>
  <c r="M288" i="37"/>
  <c r="L288" i="37"/>
  <c r="H288" i="37"/>
  <c r="J288" i="37"/>
  <c r="A289" i="37"/>
  <c r="N289" i="37" s="1"/>
  <c r="G288" i="37"/>
  <c r="I316" i="37"/>
  <c r="E316" i="37"/>
  <c r="H316" i="37"/>
  <c r="J316" i="37"/>
  <c r="L316" i="37"/>
  <c r="M316" i="37"/>
  <c r="G316" i="37"/>
  <c r="A317" i="37"/>
  <c r="N317" i="37" s="1"/>
  <c r="E568" i="37"/>
  <c r="H568" i="37"/>
  <c r="G568" i="37"/>
  <c r="J568" i="37"/>
  <c r="A569" i="37"/>
  <c r="N569" i="37" s="1"/>
  <c r="I568" i="37"/>
  <c r="L568" i="37"/>
  <c r="M568" i="37"/>
  <c r="E456" i="37"/>
  <c r="L456" i="37"/>
  <c r="H456" i="37"/>
  <c r="G456" i="37"/>
  <c r="M456" i="37"/>
  <c r="I456" i="37"/>
  <c r="J456" i="37"/>
  <c r="A457" i="37"/>
  <c r="N457" i="37" s="1"/>
  <c r="E204" i="37"/>
  <c r="M204" i="37"/>
  <c r="I204" i="37"/>
  <c r="H204" i="37"/>
  <c r="J204" i="37"/>
  <c r="A205" i="37"/>
  <c r="N205" i="37" s="1"/>
  <c r="G204" i="37"/>
  <c r="L204" i="37"/>
  <c r="I400" i="37"/>
  <c r="E400" i="37"/>
  <c r="M400" i="37"/>
  <c r="L400" i="37"/>
  <c r="H400" i="37"/>
  <c r="G400" i="37"/>
  <c r="J400" i="37"/>
  <c r="A401" i="37"/>
  <c r="N401" i="37" s="1"/>
  <c r="I512" i="37"/>
  <c r="E512" i="37"/>
  <c r="M512" i="37"/>
  <c r="H512" i="37"/>
  <c r="G512" i="37"/>
  <c r="J512" i="37"/>
  <c r="A513" i="37"/>
  <c r="N513" i="37" s="1"/>
  <c r="L512" i="37"/>
  <c r="A121" i="37"/>
  <c r="N121" i="37" s="1"/>
  <c r="E120" i="37"/>
  <c r="M120" i="37"/>
  <c r="L120" i="37"/>
  <c r="J120" i="37"/>
  <c r="H120" i="37"/>
  <c r="G120" i="37"/>
  <c r="I120" i="37"/>
  <c r="E344" i="37"/>
  <c r="H344" i="37"/>
  <c r="J344" i="37"/>
  <c r="G344" i="37"/>
  <c r="I344" i="37"/>
  <c r="A345" i="37"/>
  <c r="N345" i="37" s="1"/>
  <c r="L344" i="37"/>
  <c r="M344" i="37"/>
  <c r="I428" i="37"/>
  <c r="E428" i="37"/>
  <c r="H428" i="37"/>
  <c r="G428" i="37"/>
  <c r="J428" i="37"/>
  <c r="L428" i="37"/>
  <c r="M428" i="37"/>
  <c r="A429" i="37"/>
  <c r="N429" i="37" s="1"/>
  <c r="E232" i="37"/>
  <c r="I232" i="37"/>
  <c r="H232" i="37"/>
  <c r="L232" i="37"/>
  <c r="A233" i="37"/>
  <c r="N233" i="37" s="1"/>
  <c r="G232" i="37"/>
  <c r="M232" i="37"/>
  <c r="J232" i="37"/>
  <c r="I372" i="37"/>
  <c r="M372" i="37"/>
  <c r="L372" i="37"/>
  <c r="A373" i="37"/>
  <c r="G372" i="37"/>
  <c r="H372" i="37"/>
  <c r="J372" i="37"/>
  <c r="I260" i="37"/>
  <c r="G260" i="37"/>
  <c r="M260" i="37"/>
  <c r="H260" i="37"/>
  <c r="L260" i="37"/>
  <c r="J260" i="37"/>
  <c r="A261" i="37"/>
  <c r="I484" i="37"/>
  <c r="M484" i="37"/>
  <c r="L484" i="37"/>
  <c r="G484" i="37"/>
  <c r="H484" i="37"/>
  <c r="J484" i="37"/>
  <c r="A485" i="37"/>
  <c r="M148" i="37"/>
  <c r="L148" i="37"/>
  <c r="A149" i="37"/>
  <c r="I148" i="37"/>
  <c r="H148" i="37"/>
  <c r="J148" i="37"/>
  <c r="G148" i="37"/>
  <c r="M64" i="37"/>
  <c r="L64" i="37"/>
  <c r="M176" i="37"/>
  <c r="L176" i="37"/>
  <c r="M92" i="37"/>
  <c r="L92" i="37"/>
  <c r="I596" i="37"/>
  <c r="M596" i="37"/>
  <c r="L596" i="37"/>
  <c r="G596" i="37"/>
  <c r="H596" i="37"/>
  <c r="J596" i="37"/>
  <c r="A597" i="37"/>
  <c r="A93" i="37"/>
  <c r="I92" i="37"/>
  <c r="H92" i="37"/>
  <c r="J92" i="37"/>
  <c r="G92" i="37"/>
  <c r="A65" i="37"/>
  <c r="I64" i="37"/>
  <c r="G64" i="37"/>
  <c r="H64" i="37"/>
  <c r="J64" i="37"/>
  <c r="A177" i="37"/>
  <c r="I176" i="37"/>
  <c r="J176" i="37"/>
  <c r="G176" i="37"/>
  <c r="H176" i="37"/>
  <c r="E177" i="37" l="1"/>
  <c r="N177" i="37"/>
  <c r="E597" i="37"/>
  <c r="N597" i="37"/>
  <c r="E485" i="37"/>
  <c r="N485" i="37"/>
  <c r="E149" i="37"/>
  <c r="N149" i="37"/>
  <c r="E93" i="37"/>
  <c r="N93" i="37"/>
  <c r="E261" i="37"/>
  <c r="N261" i="37"/>
  <c r="E65" i="37"/>
  <c r="N65" i="37"/>
  <c r="E373" i="37"/>
  <c r="N373" i="37"/>
  <c r="E345" i="37"/>
  <c r="L345" i="37"/>
  <c r="J345" i="37"/>
  <c r="M345" i="37"/>
  <c r="I345" i="37"/>
  <c r="H345" i="37"/>
  <c r="A346" i="37"/>
  <c r="N346" i="37" s="1"/>
  <c r="G345" i="37"/>
  <c r="E625" i="37"/>
  <c r="H625" i="37"/>
  <c r="L625" i="37"/>
  <c r="A626" i="37"/>
  <c r="N626" i="37" s="1"/>
  <c r="M625" i="37"/>
  <c r="G625" i="37"/>
  <c r="J625" i="37"/>
  <c r="I625" i="37"/>
  <c r="E541" i="37"/>
  <c r="I541" i="37"/>
  <c r="H541" i="37"/>
  <c r="A542" i="37"/>
  <c r="N542" i="37" s="1"/>
  <c r="G541" i="37"/>
  <c r="L541" i="37"/>
  <c r="M541" i="37"/>
  <c r="J541" i="37"/>
  <c r="E233" i="37"/>
  <c r="L233" i="37"/>
  <c r="A234" i="37"/>
  <c r="N234" i="37" s="1"/>
  <c r="J233" i="37"/>
  <c r="M233" i="37"/>
  <c r="G233" i="37"/>
  <c r="I233" i="37"/>
  <c r="H233" i="37"/>
  <c r="A122" i="37"/>
  <c r="N122" i="37" s="1"/>
  <c r="E121" i="37"/>
  <c r="J121" i="37"/>
  <c r="L121" i="37"/>
  <c r="H121" i="37"/>
  <c r="M121" i="37"/>
  <c r="G121" i="37"/>
  <c r="I121" i="37"/>
  <c r="E457" i="37"/>
  <c r="H457" i="37"/>
  <c r="A458" i="37"/>
  <c r="N458" i="37" s="1"/>
  <c r="G457" i="37"/>
  <c r="L457" i="37"/>
  <c r="J457" i="37"/>
  <c r="I457" i="37"/>
  <c r="M457" i="37"/>
  <c r="E569" i="37"/>
  <c r="L569" i="37"/>
  <c r="A570" i="37"/>
  <c r="N570" i="37" s="1"/>
  <c r="G569" i="37"/>
  <c r="M569" i="37"/>
  <c r="J569" i="37"/>
  <c r="I569" i="37"/>
  <c r="H569" i="37"/>
  <c r="E289" i="37"/>
  <c r="M289" i="37"/>
  <c r="J289" i="37"/>
  <c r="I289" i="37"/>
  <c r="H289" i="37"/>
  <c r="L289" i="37"/>
  <c r="A290" i="37"/>
  <c r="N290" i="37" s="1"/>
  <c r="G289" i="37"/>
  <c r="E429" i="37"/>
  <c r="L429" i="37"/>
  <c r="M429" i="37"/>
  <c r="J429" i="37"/>
  <c r="I429" i="37"/>
  <c r="H429" i="37"/>
  <c r="A430" i="37"/>
  <c r="N430" i="37" s="1"/>
  <c r="G429" i="37"/>
  <c r="E513" i="37"/>
  <c r="M513" i="37"/>
  <c r="J513" i="37"/>
  <c r="I513" i="37"/>
  <c r="H513" i="37"/>
  <c r="G513" i="37"/>
  <c r="L513" i="37"/>
  <c r="A514" i="37"/>
  <c r="N514" i="37" s="1"/>
  <c r="E401" i="37"/>
  <c r="L401" i="37"/>
  <c r="A402" i="37"/>
  <c r="N402" i="37" s="1"/>
  <c r="M401" i="37"/>
  <c r="G401" i="37"/>
  <c r="I401" i="37"/>
  <c r="J401" i="37"/>
  <c r="H401" i="37"/>
  <c r="E205" i="37"/>
  <c r="G205" i="37"/>
  <c r="I205" i="37"/>
  <c r="H205" i="37"/>
  <c r="L205" i="37"/>
  <c r="A206" i="37"/>
  <c r="N206" i="37" s="1"/>
  <c r="M205" i="37"/>
  <c r="J205" i="37"/>
  <c r="E317" i="37"/>
  <c r="I317" i="37"/>
  <c r="H317" i="37"/>
  <c r="A318" i="37"/>
  <c r="N318" i="37" s="1"/>
  <c r="G317" i="37"/>
  <c r="L317" i="37"/>
  <c r="M317" i="37"/>
  <c r="J317" i="37"/>
  <c r="M177" i="37"/>
  <c r="L177" i="37"/>
  <c r="M65" i="37"/>
  <c r="L65" i="37"/>
  <c r="M597" i="37"/>
  <c r="L597" i="37"/>
  <c r="A598" i="37"/>
  <c r="G597" i="37"/>
  <c r="H597" i="37"/>
  <c r="I597" i="37"/>
  <c r="J597" i="37"/>
  <c r="M485" i="37"/>
  <c r="L485" i="37"/>
  <c r="I485" i="37"/>
  <c r="J485" i="37"/>
  <c r="A486" i="37"/>
  <c r="G485" i="37"/>
  <c r="H485" i="37"/>
  <c r="M261" i="37"/>
  <c r="L261" i="37"/>
  <c r="I261" i="37"/>
  <c r="J261" i="37"/>
  <c r="A262" i="37"/>
  <c r="G261" i="37"/>
  <c r="H261" i="37"/>
  <c r="M373" i="37"/>
  <c r="L373" i="37"/>
  <c r="A374" i="37"/>
  <c r="G373" i="37"/>
  <c r="H373" i="37"/>
  <c r="I373" i="37"/>
  <c r="J373" i="37"/>
  <c r="M149" i="37"/>
  <c r="L149" i="37"/>
  <c r="A150" i="37"/>
  <c r="G149" i="37"/>
  <c r="H149" i="37"/>
  <c r="I149" i="37"/>
  <c r="J149" i="37"/>
  <c r="M93" i="37"/>
  <c r="L93" i="37"/>
  <c r="A178" i="37"/>
  <c r="I177" i="37"/>
  <c r="G177" i="37"/>
  <c r="J177" i="37"/>
  <c r="H177" i="37"/>
  <c r="A94" i="37"/>
  <c r="I93" i="37"/>
  <c r="G93" i="37"/>
  <c r="J93" i="37"/>
  <c r="H93" i="37"/>
  <c r="A66" i="37"/>
  <c r="I65" i="37"/>
  <c r="J65" i="37"/>
  <c r="G65" i="37"/>
  <c r="H65" i="37"/>
  <c r="E178" i="37" l="1"/>
  <c r="N178" i="37"/>
  <c r="E262" i="37"/>
  <c r="N262" i="37"/>
  <c r="E66" i="37"/>
  <c r="N66" i="37"/>
  <c r="E486" i="37"/>
  <c r="N486" i="37"/>
  <c r="E94" i="37"/>
  <c r="N94" i="37"/>
  <c r="E150" i="37"/>
  <c r="N150" i="37"/>
  <c r="E598" i="37"/>
  <c r="N598" i="37"/>
  <c r="E374" i="37"/>
  <c r="N374" i="37"/>
  <c r="E206" i="37"/>
  <c r="G206" i="37"/>
  <c r="L206" i="37"/>
  <c r="J206" i="37"/>
  <c r="M206" i="37"/>
  <c r="I206" i="37"/>
  <c r="H206" i="37"/>
  <c r="E402" i="37"/>
  <c r="L402" i="37"/>
  <c r="I402" i="37"/>
  <c r="J402" i="37"/>
  <c r="M402" i="37"/>
  <c r="H402" i="37"/>
  <c r="G402" i="37"/>
  <c r="E514" i="37"/>
  <c r="L514" i="37"/>
  <c r="M514" i="37"/>
  <c r="I514" i="37"/>
  <c r="H514" i="37"/>
  <c r="G514" i="37"/>
  <c r="J514" i="37"/>
  <c r="E570" i="37"/>
  <c r="M570" i="37"/>
  <c r="I570" i="37"/>
  <c r="H570" i="37"/>
  <c r="G570" i="37"/>
  <c r="L570" i="37"/>
  <c r="J570" i="37"/>
  <c r="I122" i="37"/>
  <c r="E122" i="37"/>
  <c r="L122" i="37"/>
  <c r="H122" i="37"/>
  <c r="G122" i="37"/>
  <c r="M122" i="37"/>
  <c r="J122" i="37"/>
  <c r="E626" i="37"/>
  <c r="M626" i="37"/>
  <c r="G626" i="37"/>
  <c r="J626" i="37"/>
  <c r="L626" i="37"/>
  <c r="I626" i="37"/>
  <c r="H626" i="37"/>
  <c r="E290" i="37"/>
  <c r="M290" i="37"/>
  <c r="H290" i="37"/>
  <c r="J290" i="37"/>
  <c r="L290" i="37"/>
  <c r="G290" i="37"/>
  <c r="I290" i="37"/>
  <c r="E234" i="37"/>
  <c r="L234" i="37"/>
  <c r="G234" i="37"/>
  <c r="M234" i="37"/>
  <c r="J234" i="37"/>
  <c r="I234" i="37"/>
  <c r="H234" i="37"/>
  <c r="E542" i="37"/>
  <c r="L542" i="37"/>
  <c r="H542" i="37"/>
  <c r="M542" i="37"/>
  <c r="G542" i="37"/>
  <c r="J542" i="37"/>
  <c r="I542" i="37"/>
  <c r="E318" i="37"/>
  <c r="M318" i="37"/>
  <c r="G318" i="37"/>
  <c r="L318" i="37"/>
  <c r="I318" i="37"/>
  <c r="J318" i="37"/>
  <c r="H318" i="37"/>
  <c r="E430" i="37"/>
  <c r="M430" i="37"/>
  <c r="G430" i="37"/>
  <c r="I430" i="37"/>
  <c r="L430" i="37"/>
  <c r="J430" i="37"/>
  <c r="H430" i="37"/>
  <c r="E458" i="37"/>
  <c r="M458" i="37"/>
  <c r="I458" i="37"/>
  <c r="H458" i="37"/>
  <c r="G458" i="37"/>
  <c r="L458" i="37"/>
  <c r="J458" i="37"/>
  <c r="E346" i="37"/>
  <c r="L346" i="37"/>
  <c r="M346" i="37"/>
  <c r="G346" i="37"/>
  <c r="I346" i="37"/>
  <c r="J346" i="37"/>
  <c r="H346" i="37"/>
  <c r="M66" i="37"/>
  <c r="L66" i="37"/>
  <c r="M178" i="37"/>
  <c r="L178" i="37"/>
  <c r="M150" i="37"/>
  <c r="L150" i="37"/>
  <c r="I150" i="37"/>
  <c r="H150" i="37"/>
  <c r="G150" i="37"/>
  <c r="J150" i="37"/>
  <c r="M374" i="37"/>
  <c r="L374" i="37"/>
  <c r="J374" i="37"/>
  <c r="G374" i="37"/>
  <c r="I374" i="37"/>
  <c r="H374" i="37"/>
  <c r="M598" i="37"/>
  <c r="L598" i="37"/>
  <c r="J598" i="37"/>
  <c r="G598" i="37"/>
  <c r="I598" i="37"/>
  <c r="H598" i="37"/>
  <c r="M94" i="37"/>
  <c r="L94" i="37"/>
  <c r="M262" i="37"/>
  <c r="L262" i="37"/>
  <c r="I262" i="37"/>
  <c r="H262" i="37"/>
  <c r="J262" i="37"/>
  <c r="G262" i="37"/>
  <c r="M486" i="37"/>
  <c r="L486" i="37"/>
  <c r="J486" i="37"/>
  <c r="G486" i="37"/>
  <c r="I486" i="37"/>
  <c r="H486" i="37"/>
  <c r="I66" i="37"/>
  <c r="G66" i="37"/>
  <c r="H66" i="37"/>
  <c r="J66" i="37"/>
  <c r="I178" i="37"/>
  <c r="J178" i="37"/>
  <c r="G178" i="37"/>
  <c r="H178" i="37"/>
  <c r="I94" i="37"/>
  <c r="H94" i="37"/>
  <c r="J94" i="37"/>
  <c r="G94" i="37"/>
  <c r="O4" i="37" l="1"/>
  <c r="F75" i="36"/>
  <c r="B75" i="36" s="1"/>
  <c r="F58" i="36"/>
  <c r="B58" i="36" s="1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B66" i="36" s="1"/>
  <c r="F65" i="36"/>
  <c r="B65" i="36" s="1"/>
  <c r="F64" i="36"/>
  <c r="B64" i="36" s="1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5" i="36" s="1"/>
  <c r="B2" i="36"/>
  <c r="B11" i="1"/>
  <c r="B49" i="36"/>
  <c r="F3" i="36"/>
  <c r="B3" i="36" s="1"/>
  <c r="P11" i="1"/>
  <c r="J4" i="37"/>
  <c r="H4" i="37"/>
  <c r="F4" i="37"/>
  <c r="C4" i="37"/>
  <c r="A5" i="37"/>
  <c r="N5" i="37" s="1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I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2" i="1"/>
  <c r="P12" i="1" s="1"/>
  <c r="G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B6" i="36"/>
  <c r="B17" i="36"/>
  <c r="B27" i="36"/>
  <c r="B35" i="36"/>
  <c r="B36" i="36"/>
  <c r="F67" i="36"/>
  <c r="B67" i="36" s="1"/>
  <c r="B68" i="36"/>
  <c r="B71" i="36" l="1"/>
  <c r="F59" i="36"/>
  <c r="B59" i="36" s="1"/>
  <c r="B23" i="36"/>
  <c r="F29" i="36"/>
  <c r="F30" i="36" s="1"/>
  <c r="B30" i="36" s="1"/>
  <c r="B28" i="36"/>
  <c r="B12" i="1"/>
  <c r="B18" i="36"/>
  <c r="F4" i="36"/>
  <c r="B4" i="36" s="1"/>
  <c r="B60" i="36"/>
  <c r="A6" i="37"/>
  <c r="J6" i="37" s="1"/>
  <c r="E5" i="37"/>
  <c r="C5" i="37"/>
  <c r="B38" i="36"/>
  <c r="F39" i="36"/>
  <c r="B69" i="36"/>
  <c r="F70" i="36"/>
  <c r="B70" i="36" s="1"/>
  <c r="A13" i="1"/>
  <c r="B7" i="36"/>
  <c r="B37" i="36"/>
  <c r="D5" i="37"/>
  <c r="F5" i="37"/>
  <c r="L5" i="37" s="1"/>
  <c r="L4" i="37"/>
  <c r="M4" i="37"/>
  <c r="O5" i="37"/>
  <c r="G5" i="37"/>
  <c r="H5" i="37"/>
  <c r="I5" i="37"/>
  <c r="J5" i="37"/>
  <c r="C6" i="37"/>
  <c r="B8" i="36"/>
  <c r="F9" i="36"/>
  <c r="F31" i="36"/>
  <c r="B61" i="36"/>
  <c r="F62" i="36"/>
  <c r="B19" i="36"/>
  <c r="F20" i="36"/>
  <c r="B51" i="36"/>
  <c r="F52" i="36"/>
  <c r="B29" i="36"/>
  <c r="B50" i="36"/>
  <c r="G67" i="8"/>
  <c r="A1" i="37"/>
  <c r="B4" i="37" s="1"/>
  <c r="K12" i="1"/>
  <c r="N11" i="1"/>
  <c r="N12" i="1"/>
  <c r="M11" i="1"/>
  <c r="O12" i="1"/>
  <c r="L11" i="1"/>
  <c r="M12" i="1"/>
  <c r="L12" i="1"/>
  <c r="D4" i="37"/>
  <c r="H6" i="37" l="1"/>
  <c r="F6" i="37"/>
  <c r="L6" i="37" s="1"/>
  <c r="G6" i="37"/>
  <c r="A7" i="37"/>
  <c r="E7" i="37" s="1"/>
  <c r="I6" i="37"/>
  <c r="O6" i="37"/>
  <c r="D6" i="37"/>
  <c r="E6" i="37"/>
  <c r="N6" i="37"/>
  <c r="K4" i="37"/>
  <c r="M5" i="37"/>
  <c r="B5" i="37"/>
  <c r="K5" i="37" s="1"/>
  <c r="F40" i="36"/>
  <c r="B39" i="36"/>
  <c r="B13" i="1"/>
  <c r="P13" i="1"/>
  <c r="A14" i="1"/>
  <c r="D7" i="37"/>
  <c r="F53" i="36"/>
  <c r="B52" i="36"/>
  <c r="F63" i="36"/>
  <c r="B63" i="36" s="1"/>
  <c r="B62" i="36"/>
  <c r="F10" i="36"/>
  <c r="B9" i="36"/>
  <c r="F32" i="36"/>
  <c r="B31" i="36"/>
  <c r="B20" i="36"/>
  <c r="F21" i="36"/>
  <c r="A8" i="37" l="1"/>
  <c r="N7" i="37"/>
  <c r="G7" i="37"/>
  <c r="F7" i="37"/>
  <c r="L7" i="37" s="1"/>
  <c r="M6" i="37"/>
  <c r="H7" i="37"/>
  <c r="J7" i="37"/>
  <c r="C7" i="37"/>
  <c r="O7" i="37"/>
  <c r="I7" i="37"/>
  <c r="E8" i="37"/>
  <c r="N8" i="37"/>
  <c r="B6" i="37"/>
  <c r="K6" i="37" s="1"/>
  <c r="A15" i="1"/>
  <c r="P14" i="1"/>
  <c r="B14" i="1"/>
  <c r="F41" i="36"/>
  <c r="B40" i="36"/>
  <c r="M7" i="37"/>
  <c r="B7" i="37"/>
  <c r="K7" i="37" s="1"/>
  <c r="H8" i="37"/>
  <c r="I8" i="37"/>
  <c r="J8" i="37"/>
  <c r="G8" i="37"/>
  <c r="A11" i="37"/>
  <c r="C8" i="37"/>
  <c r="O8" i="37" s="1"/>
  <c r="A9" i="37"/>
  <c r="D8" i="37"/>
  <c r="F8" i="37"/>
  <c r="B53" i="36"/>
  <c r="F54" i="36"/>
  <c r="B21" i="36"/>
  <c r="F22" i="36"/>
  <c r="B22" i="36" s="1"/>
  <c r="B32" i="36"/>
  <c r="F33" i="36"/>
  <c r="B10" i="36"/>
  <c r="F11" i="36"/>
  <c r="E9" i="37" l="1"/>
  <c r="N9" i="37"/>
  <c r="E11" i="37"/>
  <c r="N11" i="37"/>
  <c r="B8" i="37"/>
  <c r="K8" i="37" s="1"/>
  <c r="F42" i="36"/>
  <c r="B41" i="36"/>
  <c r="P15" i="1"/>
  <c r="B15" i="1"/>
  <c r="A16" i="1"/>
  <c r="L8" i="37"/>
  <c r="M8" i="37"/>
  <c r="G9" i="37"/>
  <c r="H9" i="37"/>
  <c r="I9" i="37"/>
  <c r="J9" i="37"/>
  <c r="O11" i="37"/>
  <c r="I11" i="37"/>
  <c r="J11" i="37"/>
  <c r="G11" i="37"/>
  <c r="H11" i="37"/>
  <c r="A10" i="37"/>
  <c r="A12" i="37"/>
  <c r="F11" i="37"/>
  <c r="D9" i="37"/>
  <c r="F9" i="37"/>
  <c r="C9" i="37"/>
  <c r="O9" i="37" s="1"/>
  <c r="C11" i="37"/>
  <c r="D11" i="37"/>
  <c r="F55" i="36"/>
  <c r="B54" i="36"/>
  <c r="B11" i="36"/>
  <c r="F12" i="36"/>
  <c r="B33" i="36"/>
  <c r="F34" i="36"/>
  <c r="B34" i="36" s="1"/>
  <c r="E10" i="37" l="1"/>
  <c r="N10" i="37"/>
  <c r="E12" i="37"/>
  <c r="N12" i="37"/>
  <c r="B9" i="37"/>
  <c r="K9" i="37" s="1"/>
  <c r="A17" i="1"/>
  <c r="P16" i="1"/>
  <c r="B16" i="1"/>
  <c r="B42" i="36"/>
  <c r="F43" i="36"/>
  <c r="L9" i="37"/>
  <c r="M9" i="37"/>
  <c r="L11" i="37"/>
  <c r="M11" i="37"/>
  <c r="J10" i="37"/>
  <c r="G10" i="37"/>
  <c r="H10" i="37"/>
  <c r="I10" i="37"/>
  <c r="O12" i="37"/>
  <c r="H12" i="37"/>
  <c r="I12" i="37"/>
  <c r="J12" i="37"/>
  <c r="G12" i="37"/>
  <c r="A13" i="37"/>
  <c r="C10" i="37"/>
  <c r="O10" i="37" s="1"/>
  <c r="F10" i="37"/>
  <c r="D10" i="37"/>
  <c r="F12" i="37"/>
  <c r="D12" i="37"/>
  <c r="C12" i="37"/>
  <c r="B12" i="36"/>
  <c r="F13" i="36"/>
  <c r="B55" i="36"/>
  <c r="F56" i="36"/>
  <c r="E13" i="37" l="1"/>
  <c r="N13" i="37"/>
  <c r="B10" i="37"/>
  <c r="K10" i="37" s="1"/>
  <c r="B43" i="36"/>
  <c r="F44" i="36"/>
  <c r="A18" i="1"/>
  <c r="P17" i="1"/>
  <c r="B17" i="1"/>
  <c r="L10" i="37"/>
  <c r="M10" i="37"/>
  <c r="L12" i="37"/>
  <c r="M12" i="37"/>
  <c r="O13" i="37"/>
  <c r="G13" i="37"/>
  <c r="H13" i="37"/>
  <c r="I13" i="37"/>
  <c r="J13" i="37"/>
  <c r="A14" i="37"/>
  <c r="C13" i="37"/>
  <c r="F13" i="37"/>
  <c r="D13" i="37"/>
  <c r="F14" i="36"/>
  <c r="B13" i="36"/>
  <c r="F57" i="36"/>
  <c r="B57" i="36" s="1"/>
  <c r="B56" i="36"/>
  <c r="B11" i="37" l="1"/>
  <c r="E14" i="37"/>
  <c r="N14" i="37"/>
  <c r="B18" i="1"/>
  <c r="A19" i="1"/>
  <c r="P18" i="1"/>
  <c r="B44" i="36"/>
  <c r="F45" i="36"/>
  <c r="L13" i="37"/>
  <c r="M13" i="37"/>
  <c r="B12" i="37"/>
  <c r="K11" i="37"/>
  <c r="O14" i="37"/>
  <c r="J14" i="37"/>
  <c r="G14" i="37"/>
  <c r="H14" i="37"/>
  <c r="I14" i="37"/>
  <c r="A15" i="37"/>
  <c r="F14" i="37"/>
  <c r="C14" i="37"/>
  <c r="D14" i="37"/>
  <c r="B14" i="36"/>
  <c r="F15" i="36"/>
  <c r="E15" i="37" l="1"/>
  <c r="N15" i="37"/>
  <c r="P19" i="1"/>
  <c r="B19" i="1"/>
  <c r="A20" i="1"/>
  <c r="B45" i="36"/>
  <c r="F46" i="36"/>
  <c r="L14" i="37"/>
  <c r="M14" i="37"/>
  <c r="K12" i="37"/>
  <c r="B13" i="37"/>
  <c r="F15" i="37"/>
  <c r="C15" i="37"/>
  <c r="O15" i="37" s="1"/>
  <c r="I15" i="37"/>
  <c r="J15" i="37"/>
  <c r="G15" i="37"/>
  <c r="H15" i="37"/>
  <c r="D15" i="37"/>
  <c r="A16" i="37"/>
  <c r="N16" i="37" s="1"/>
  <c r="A18" i="37"/>
  <c r="F16" i="36"/>
  <c r="B16" i="36" s="1"/>
  <c r="B15" i="36"/>
  <c r="E18" i="37" l="1"/>
  <c r="N18" i="37"/>
  <c r="F16" i="37"/>
  <c r="L16" i="37" s="1"/>
  <c r="E16" i="37"/>
  <c r="P20" i="1"/>
  <c r="B20" i="1"/>
  <c r="A21" i="1"/>
  <c r="B46" i="36"/>
  <c r="F47" i="36"/>
  <c r="L15" i="37"/>
  <c r="M15" i="37"/>
  <c r="K13" i="37"/>
  <c r="B14" i="37"/>
  <c r="H16" i="37"/>
  <c r="I16" i="37"/>
  <c r="J16" i="37"/>
  <c r="G16" i="37"/>
  <c r="O18" i="37"/>
  <c r="J18" i="37"/>
  <c r="G18" i="37"/>
  <c r="H18" i="37"/>
  <c r="I18" i="37"/>
  <c r="A17" i="37"/>
  <c r="N17" i="37" s="1"/>
  <c r="C16" i="37"/>
  <c r="O16" i="37" s="1"/>
  <c r="D16" i="37"/>
  <c r="A19" i="37"/>
  <c r="M13" i="1"/>
  <c r="N13" i="1"/>
  <c r="O13" i="1"/>
  <c r="L13" i="1"/>
  <c r="K13" i="1"/>
  <c r="E19" i="37" l="1"/>
  <c r="N19" i="37"/>
  <c r="M16" i="37"/>
  <c r="F17" i="37"/>
  <c r="L17" i="37" s="1"/>
  <c r="E17" i="37"/>
  <c r="A22" i="1"/>
  <c r="P21" i="1"/>
  <c r="B21" i="1"/>
  <c r="B47" i="36"/>
  <c r="F48" i="36"/>
  <c r="B48" i="36" s="1"/>
  <c r="D17" i="37"/>
  <c r="C17" i="37"/>
  <c r="O17" i="37" s="1"/>
  <c r="K14" i="37"/>
  <c r="B15" i="37"/>
  <c r="O19" i="37"/>
  <c r="I19" i="37"/>
  <c r="J19" i="37"/>
  <c r="G19" i="37"/>
  <c r="H19" i="37"/>
  <c r="G17" i="37"/>
  <c r="H17" i="37"/>
  <c r="I17" i="37"/>
  <c r="J17" i="37"/>
  <c r="A20" i="37"/>
  <c r="C18" i="37"/>
  <c r="F18" i="37"/>
  <c r="D18" i="37"/>
  <c r="E20" i="37" l="1"/>
  <c r="N20" i="37"/>
  <c r="M17" i="37"/>
  <c r="I16" i="1"/>
  <c r="J16" i="1"/>
  <c r="M16" i="1"/>
  <c r="N16" i="1"/>
  <c r="K16" i="1"/>
  <c r="O16" i="1"/>
  <c r="L16" i="1"/>
  <c r="A23" i="1"/>
  <c r="B22" i="1"/>
  <c r="P22" i="1"/>
  <c r="M18" i="37"/>
  <c r="L18" i="37"/>
  <c r="K15" i="37"/>
  <c r="B16" i="37"/>
  <c r="H20" i="37"/>
  <c r="I20" i="37"/>
  <c r="J20" i="37"/>
  <c r="G20" i="37"/>
  <c r="A21" i="37"/>
  <c r="O20" i="37"/>
  <c r="F19" i="37"/>
  <c r="D19" i="37"/>
  <c r="C19" i="37"/>
  <c r="E21" i="37" l="1"/>
  <c r="N21" i="37"/>
  <c r="I17" i="1"/>
  <c r="J17" i="1"/>
  <c r="N17" i="1"/>
  <c r="L17" i="1"/>
  <c r="O17" i="1"/>
  <c r="M17" i="1"/>
  <c r="K17" i="1"/>
  <c r="A24" i="1"/>
  <c r="P23" i="1"/>
  <c r="B23" i="1"/>
  <c r="I14" i="1"/>
  <c r="J14" i="1"/>
  <c r="O14" i="1"/>
  <c r="L14" i="1"/>
  <c r="N14" i="1"/>
  <c r="K14" i="1"/>
  <c r="M14" i="1"/>
  <c r="I15" i="1"/>
  <c r="J15" i="1"/>
  <c r="N15" i="1"/>
  <c r="O15" i="1"/>
  <c r="K15" i="1"/>
  <c r="M15" i="1"/>
  <c r="L15" i="1"/>
  <c r="I20" i="1"/>
  <c r="J20" i="1"/>
  <c r="L20" i="1"/>
  <c r="N20" i="1"/>
  <c r="M20" i="1"/>
  <c r="O20" i="1"/>
  <c r="K20" i="1"/>
  <c r="I18" i="1"/>
  <c r="J18" i="1"/>
  <c r="L18" i="1"/>
  <c r="O18" i="1"/>
  <c r="M18" i="1"/>
  <c r="N18" i="1"/>
  <c r="K18" i="1"/>
  <c r="I19" i="1"/>
  <c r="J19" i="1"/>
  <c r="O19" i="1"/>
  <c r="M19" i="1"/>
  <c r="L19" i="1"/>
  <c r="N19" i="1"/>
  <c r="K19" i="1"/>
  <c r="I21" i="1"/>
  <c r="J21" i="1"/>
  <c r="N21" i="1"/>
  <c r="M21" i="1"/>
  <c r="O21" i="1"/>
  <c r="K21" i="1"/>
  <c r="L21" i="1"/>
  <c r="M19" i="37"/>
  <c r="L19" i="37"/>
  <c r="K16" i="37"/>
  <c r="B17" i="37"/>
  <c r="G21" i="37"/>
  <c r="H21" i="37"/>
  <c r="I21" i="37"/>
  <c r="J21" i="37"/>
  <c r="A22" i="37"/>
  <c r="O21" i="37"/>
  <c r="D20" i="37"/>
  <c r="C20" i="37"/>
  <c r="F20" i="37"/>
  <c r="E22" i="37" l="1"/>
  <c r="N22" i="37"/>
  <c r="B24" i="1"/>
  <c r="P24" i="1"/>
  <c r="A25" i="1"/>
  <c r="J22" i="1"/>
  <c r="I22" i="1"/>
  <c r="O22" i="1"/>
  <c r="M22" i="1"/>
  <c r="K22" i="1"/>
  <c r="N22" i="1"/>
  <c r="L22" i="1"/>
  <c r="L20" i="37"/>
  <c r="M20" i="37"/>
  <c r="K17" i="37"/>
  <c r="B18" i="37"/>
  <c r="J22" i="37"/>
  <c r="G22" i="37"/>
  <c r="H22" i="37"/>
  <c r="I22" i="37"/>
  <c r="A25" i="37"/>
  <c r="A23" i="37"/>
  <c r="F21" i="37"/>
  <c r="D21" i="37"/>
  <c r="C21" i="37"/>
  <c r="E25" i="37" l="1"/>
  <c r="N25" i="37"/>
  <c r="E23" i="37"/>
  <c r="N23" i="37"/>
  <c r="P25" i="1"/>
  <c r="B25" i="1"/>
  <c r="A26" i="1"/>
  <c r="I23" i="1"/>
  <c r="J23" i="1"/>
  <c r="O23" i="1"/>
  <c r="K23" i="1"/>
  <c r="L23" i="1"/>
  <c r="M23" i="1"/>
  <c r="N23" i="1"/>
  <c r="M21" i="37"/>
  <c r="L21" i="37"/>
  <c r="L25" i="37"/>
  <c r="M25" i="37"/>
  <c r="B19" i="37"/>
  <c r="K18" i="37"/>
  <c r="G25" i="37"/>
  <c r="H25" i="37"/>
  <c r="I25" i="37"/>
  <c r="J25" i="37"/>
  <c r="A24" i="37"/>
  <c r="I23" i="37"/>
  <c r="J23" i="37"/>
  <c r="G23" i="37"/>
  <c r="H23" i="37"/>
  <c r="A26" i="37"/>
  <c r="O25" i="37"/>
  <c r="F22" i="37"/>
  <c r="C22" i="37"/>
  <c r="O22" i="37" s="1"/>
  <c r="D22" i="37"/>
  <c r="E24" i="37" l="1"/>
  <c r="N24" i="37"/>
  <c r="E26" i="37"/>
  <c r="N26" i="37"/>
  <c r="P26" i="1"/>
  <c r="A27" i="1"/>
  <c r="B26" i="1"/>
  <c r="I24" i="1"/>
  <c r="J24" i="1"/>
  <c r="K24" i="1"/>
  <c r="O24" i="1"/>
  <c r="L24" i="1"/>
  <c r="N24" i="1"/>
  <c r="M24" i="1"/>
  <c r="L26" i="37"/>
  <c r="M26" i="37"/>
  <c r="M22" i="37"/>
  <c r="L22" i="37"/>
  <c r="K19" i="37"/>
  <c r="B20" i="37"/>
  <c r="H24" i="37"/>
  <c r="I24" i="37"/>
  <c r="J24" i="37"/>
  <c r="G24" i="37"/>
  <c r="J26" i="37"/>
  <c r="G26" i="37"/>
  <c r="H26" i="37"/>
  <c r="I26" i="37"/>
  <c r="A27" i="37"/>
  <c r="O26" i="37"/>
  <c r="C23" i="37"/>
  <c r="O23" i="37" s="1"/>
  <c r="D23" i="37"/>
  <c r="F23" i="37"/>
  <c r="E27" i="37" l="1"/>
  <c r="N27" i="37"/>
  <c r="A28" i="1"/>
  <c r="B27" i="1"/>
  <c r="P27" i="1"/>
  <c r="I25" i="1"/>
  <c r="J25" i="1"/>
  <c r="N25" i="1"/>
  <c r="L25" i="1"/>
  <c r="O25" i="1"/>
  <c r="M25" i="1"/>
  <c r="K25" i="1"/>
  <c r="M23" i="37"/>
  <c r="L23" i="37"/>
  <c r="L27" i="37"/>
  <c r="M27" i="37"/>
  <c r="K20" i="37"/>
  <c r="B21" i="37"/>
  <c r="I27" i="37"/>
  <c r="J27" i="37"/>
  <c r="G27" i="37"/>
  <c r="H27" i="37"/>
  <c r="A28" i="37"/>
  <c r="O27" i="37"/>
  <c r="C24" i="37"/>
  <c r="O24" i="37" s="1"/>
  <c r="F24" i="37"/>
  <c r="D24" i="37"/>
  <c r="E28" i="37" l="1"/>
  <c r="N28" i="37"/>
  <c r="B28" i="1"/>
  <c r="P28" i="1"/>
  <c r="A29" i="1"/>
  <c r="I26" i="1"/>
  <c r="J26" i="1"/>
  <c r="M26" i="1"/>
  <c r="N26" i="1"/>
  <c r="O26" i="1"/>
  <c r="L26" i="1"/>
  <c r="K26" i="1"/>
  <c r="M24" i="37"/>
  <c r="L24" i="37"/>
  <c r="L28" i="37"/>
  <c r="M28" i="37"/>
  <c r="K21" i="37"/>
  <c r="B22" i="37"/>
  <c r="H28" i="37"/>
  <c r="I28" i="37"/>
  <c r="J28" i="37"/>
  <c r="G28" i="37"/>
  <c r="A29" i="37"/>
  <c r="O28" i="37"/>
  <c r="D25" i="37"/>
  <c r="F25" i="37"/>
  <c r="C25" i="37"/>
  <c r="E29" i="37" l="1"/>
  <c r="N29" i="37"/>
  <c r="I27" i="1"/>
  <c r="J27" i="1"/>
  <c r="O27" i="1"/>
  <c r="L27" i="1"/>
  <c r="N27" i="1"/>
  <c r="K27" i="1"/>
  <c r="M27" i="1"/>
  <c r="B29" i="1"/>
  <c r="P29" i="1"/>
  <c r="A30" i="1"/>
  <c r="L29" i="37"/>
  <c r="M29" i="37"/>
  <c r="K22" i="37"/>
  <c r="B23" i="37"/>
  <c r="G29" i="37"/>
  <c r="H29" i="37"/>
  <c r="I29" i="37"/>
  <c r="J29" i="37"/>
  <c r="A32" i="37"/>
  <c r="A30" i="37"/>
  <c r="D26" i="37"/>
  <c r="C26" i="37"/>
  <c r="F26" i="37"/>
  <c r="E32" i="37" l="1"/>
  <c r="N32" i="37"/>
  <c r="E30" i="37"/>
  <c r="N30" i="37"/>
  <c r="I28" i="1"/>
  <c r="J28" i="1"/>
  <c r="K28" i="1"/>
  <c r="N28" i="1"/>
  <c r="L28" i="1"/>
  <c r="O28" i="1"/>
  <c r="M28" i="1"/>
  <c r="P30" i="1"/>
  <c r="B30" i="1"/>
  <c r="L32" i="37"/>
  <c r="M32" i="37"/>
  <c r="L30" i="37"/>
  <c r="M30" i="37"/>
  <c r="K23" i="37"/>
  <c r="B24" i="37"/>
  <c r="A33" i="37"/>
  <c r="H32" i="37"/>
  <c r="I32" i="37"/>
  <c r="O32" i="37"/>
  <c r="J32" i="37"/>
  <c r="G32" i="37"/>
  <c r="C32" i="37"/>
  <c r="F32" i="37"/>
  <c r="D32" i="37"/>
  <c r="J30" i="37"/>
  <c r="G30" i="37"/>
  <c r="H30" i="37"/>
  <c r="I30" i="37"/>
  <c r="A31" i="37"/>
  <c r="F27" i="37"/>
  <c r="D27" i="37"/>
  <c r="C27" i="37"/>
  <c r="E31" i="37" l="1"/>
  <c r="N31" i="37"/>
  <c r="E33" i="37"/>
  <c r="N33" i="37"/>
  <c r="J29" i="1"/>
  <c r="I29" i="1"/>
  <c r="O29" i="1"/>
  <c r="K29" i="1"/>
  <c r="M29" i="1"/>
  <c r="L29" i="1"/>
  <c r="N29" i="1"/>
  <c r="L31" i="37"/>
  <c r="M31" i="37"/>
  <c r="L33" i="37"/>
  <c r="M33" i="37"/>
  <c r="K24" i="37"/>
  <c r="B25" i="37"/>
  <c r="H33" i="37"/>
  <c r="C33" i="37"/>
  <c r="G33" i="37"/>
  <c r="F33" i="37"/>
  <c r="I33" i="37"/>
  <c r="J33" i="37"/>
  <c r="D33" i="37"/>
  <c r="A34" i="37"/>
  <c r="O33" i="37"/>
  <c r="I31" i="37"/>
  <c r="J31" i="37"/>
  <c r="G31" i="37"/>
  <c r="H31" i="37"/>
  <c r="D28" i="37"/>
  <c r="C28" i="37"/>
  <c r="F28" i="37"/>
  <c r="E34" i="37" l="1"/>
  <c r="N34" i="37"/>
  <c r="I30" i="1"/>
  <c r="I6" i="1" s="1"/>
  <c r="J30" i="1"/>
  <c r="J6" i="1" s="1"/>
  <c r="O30" i="1"/>
  <c r="O6" i="1" s="1"/>
  <c r="P6" i="16" s="1"/>
  <c r="M30" i="1"/>
  <c r="M6" i="1" s="1"/>
  <c r="N6" i="16" s="1"/>
  <c r="K30" i="1"/>
  <c r="K6" i="1" s="1"/>
  <c r="L6" i="16" s="1"/>
  <c r="N30" i="1"/>
  <c r="N6" i="1" s="1"/>
  <c r="O6" i="16" s="1"/>
  <c r="L30" i="1"/>
  <c r="L6" i="1" s="1"/>
  <c r="M6" i="16" s="1"/>
  <c r="L34" i="37"/>
  <c r="M34" i="37"/>
  <c r="K25" i="37"/>
  <c r="B26" i="37"/>
  <c r="C34" i="37"/>
  <c r="G34" i="37"/>
  <c r="F34" i="37"/>
  <c r="J34" i="37"/>
  <c r="D34" i="37"/>
  <c r="I34" i="37"/>
  <c r="A35" i="37"/>
  <c r="H34" i="37"/>
  <c r="O34" i="37"/>
  <c r="F29" i="37"/>
  <c r="C29" i="37"/>
  <c r="O29" i="37" s="1"/>
  <c r="D29" i="37"/>
  <c r="E35" i="37" l="1"/>
  <c r="N35" i="37"/>
  <c r="P6" i="41"/>
  <c r="O6" i="41"/>
  <c r="N6" i="41"/>
  <c r="M6" i="41"/>
  <c r="L6" i="41"/>
  <c r="L35" i="37"/>
  <c r="M35" i="37"/>
  <c r="K26" i="37"/>
  <c r="B27" i="37"/>
  <c r="D35" i="37"/>
  <c r="I35" i="37"/>
  <c r="A36" i="37"/>
  <c r="H35" i="37"/>
  <c r="C35" i="37"/>
  <c r="G35" i="37"/>
  <c r="J35" i="37"/>
  <c r="F35" i="37"/>
  <c r="O35" i="37"/>
  <c r="D30" i="37"/>
  <c r="C30" i="37"/>
  <c r="O30" i="37" s="1"/>
  <c r="F30" i="37"/>
  <c r="E36" i="37" l="1"/>
  <c r="N36" i="37"/>
  <c r="L36" i="37"/>
  <c r="M36" i="37"/>
  <c r="K27" i="37"/>
  <c r="B28" i="37"/>
  <c r="A37" i="37"/>
  <c r="I36" i="37"/>
  <c r="H36" i="37"/>
  <c r="C36" i="37"/>
  <c r="G36" i="37"/>
  <c r="D36" i="37"/>
  <c r="F36" i="37"/>
  <c r="J36" i="37"/>
  <c r="A39" i="37"/>
  <c r="F31" i="37"/>
  <c r="D31" i="37"/>
  <c r="C31" i="37"/>
  <c r="O31" i="37" s="1"/>
  <c r="E39" i="37" l="1"/>
  <c r="N39" i="37"/>
  <c r="E37" i="37"/>
  <c r="N37" i="37"/>
  <c r="L37" i="37"/>
  <c r="M37" i="37"/>
  <c r="L39" i="37"/>
  <c r="M39" i="37"/>
  <c r="K28" i="37"/>
  <c r="B29" i="37"/>
  <c r="D39" i="37"/>
  <c r="G39" i="37"/>
  <c r="A40" i="37"/>
  <c r="B39" i="37"/>
  <c r="K39" i="37" s="1"/>
  <c r="J39" i="37"/>
  <c r="C39" i="37"/>
  <c r="I39" i="37"/>
  <c r="F39" i="37"/>
  <c r="H39" i="37"/>
  <c r="O39" i="37"/>
  <c r="C37" i="37"/>
  <c r="F37" i="37"/>
  <c r="G37" i="37"/>
  <c r="D37" i="37"/>
  <c r="J37" i="37"/>
  <c r="A38" i="37"/>
  <c r="I37" i="37"/>
  <c r="H37" i="37"/>
  <c r="E40" i="37" l="1"/>
  <c r="N40" i="37"/>
  <c r="E38" i="37"/>
  <c r="N38" i="37"/>
  <c r="L38" i="37"/>
  <c r="M38" i="37"/>
  <c r="L40" i="37"/>
  <c r="M40" i="37"/>
  <c r="K29" i="37"/>
  <c r="B30" i="37"/>
  <c r="C38" i="37"/>
  <c r="F38" i="37"/>
  <c r="H38" i="37"/>
  <c r="G38" i="37"/>
  <c r="I38" i="37"/>
  <c r="D38" i="37"/>
  <c r="J38" i="37"/>
  <c r="J40" i="37"/>
  <c r="C40" i="37"/>
  <c r="I40" i="37"/>
  <c r="F40" i="37"/>
  <c r="H40" i="37"/>
  <c r="D40" i="37"/>
  <c r="A41" i="37"/>
  <c r="B40" i="37"/>
  <c r="K40" i="37" s="1"/>
  <c r="G40" i="37"/>
  <c r="O40" i="37"/>
  <c r="E41" i="37" l="1"/>
  <c r="N41" i="37"/>
  <c r="L41" i="37"/>
  <c r="M41" i="37"/>
  <c r="K30" i="37"/>
  <c r="B31" i="37"/>
  <c r="C41" i="37"/>
  <c r="H41" i="37"/>
  <c r="F41" i="37"/>
  <c r="G41" i="37"/>
  <c r="J41" i="37"/>
  <c r="B41" i="37"/>
  <c r="K41" i="37" s="1"/>
  <c r="D41" i="37"/>
  <c r="A42" i="37"/>
  <c r="I41" i="37"/>
  <c r="O41" i="37"/>
  <c r="E42" i="37" l="1"/>
  <c r="N42" i="37"/>
  <c r="L42" i="37"/>
  <c r="M42" i="37"/>
  <c r="K31" i="37"/>
  <c r="B32" i="37"/>
  <c r="C42" i="37"/>
  <c r="F42" i="37"/>
  <c r="J42" i="37"/>
  <c r="B42" i="37"/>
  <c r="K42" i="37" s="1"/>
  <c r="D42" i="37"/>
  <c r="I42" i="37"/>
  <c r="A43" i="37"/>
  <c r="G42" i="37"/>
  <c r="H42" i="37"/>
  <c r="O42" i="37"/>
  <c r="O36" i="37"/>
  <c r="E43" i="37" l="1"/>
  <c r="N43" i="37"/>
  <c r="L43" i="37"/>
  <c r="M43" i="37"/>
  <c r="K32" i="37"/>
  <c r="B33" i="37"/>
  <c r="D43" i="37"/>
  <c r="G43" i="37"/>
  <c r="A44" i="37"/>
  <c r="B43" i="37"/>
  <c r="K43" i="37" s="1"/>
  <c r="J43" i="37"/>
  <c r="C43" i="37"/>
  <c r="I43" i="37"/>
  <c r="H43" i="37"/>
  <c r="F43" i="37"/>
  <c r="A46" i="37"/>
  <c r="O37" i="37"/>
  <c r="E46" i="37" l="1"/>
  <c r="N46" i="37"/>
  <c r="E44" i="37"/>
  <c r="N44" i="37"/>
  <c r="L46" i="37"/>
  <c r="M46" i="37"/>
  <c r="L44" i="37"/>
  <c r="M44" i="37"/>
  <c r="K33" i="37"/>
  <c r="B34" i="37"/>
  <c r="A47" i="37"/>
  <c r="H46" i="37"/>
  <c r="C46" i="37"/>
  <c r="G46" i="37"/>
  <c r="F46" i="37"/>
  <c r="J46" i="37"/>
  <c r="B46" i="37"/>
  <c r="K46" i="37" s="1"/>
  <c r="D46" i="37"/>
  <c r="I46" i="37"/>
  <c r="O46" i="37"/>
  <c r="J44" i="37"/>
  <c r="G44" i="37"/>
  <c r="C44" i="37"/>
  <c r="I44" i="37"/>
  <c r="D44" i="37"/>
  <c r="F44" i="37"/>
  <c r="H44" i="37"/>
  <c r="A45" i="37"/>
  <c r="B44" i="37"/>
  <c r="K44" i="37" s="1"/>
  <c r="O38" i="37"/>
  <c r="E45" i="37" l="1"/>
  <c r="N45" i="37"/>
  <c r="E47" i="37"/>
  <c r="N47" i="37"/>
  <c r="L47" i="37"/>
  <c r="M47" i="37"/>
  <c r="L45" i="37"/>
  <c r="M45" i="37"/>
  <c r="K34" i="37"/>
  <c r="B35" i="37"/>
  <c r="F47" i="37"/>
  <c r="G47" i="37"/>
  <c r="D47" i="37"/>
  <c r="J47" i="37"/>
  <c r="B47" i="37"/>
  <c r="K47" i="37" s="1"/>
  <c r="I47" i="37"/>
  <c r="H47" i="37"/>
  <c r="A48" i="37"/>
  <c r="C47" i="37"/>
  <c r="O47" i="37"/>
  <c r="F45" i="37"/>
  <c r="J45" i="37"/>
  <c r="B45" i="37"/>
  <c r="K45" i="37" s="1"/>
  <c r="I45" i="37"/>
  <c r="D45" i="37"/>
  <c r="H45" i="37"/>
  <c r="C45" i="37"/>
  <c r="G45" i="37"/>
  <c r="E48" i="37" l="1"/>
  <c r="N48" i="37"/>
  <c r="L48" i="37"/>
  <c r="M48" i="37"/>
  <c r="K35" i="37"/>
  <c r="B36" i="37"/>
  <c r="D48" i="37"/>
  <c r="F48" i="37"/>
  <c r="J48" i="37"/>
  <c r="A49" i="37"/>
  <c r="B48" i="37"/>
  <c r="K48" i="37" s="1"/>
  <c r="I48" i="37"/>
  <c r="H48" i="37"/>
  <c r="C48" i="37"/>
  <c r="G48" i="37"/>
  <c r="O48" i="37"/>
  <c r="E49" i="37" l="1"/>
  <c r="N49" i="37"/>
  <c r="L49" i="37"/>
  <c r="M49" i="37"/>
  <c r="K36" i="37"/>
  <c r="B37" i="37"/>
  <c r="F49" i="37"/>
  <c r="H49" i="37"/>
  <c r="I49" i="37"/>
  <c r="B49" i="37"/>
  <c r="K49" i="37" s="1"/>
  <c r="D49" i="37"/>
  <c r="G49" i="37"/>
  <c r="C49" i="37"/>
  <c r="A50" i="37"/>
  <c r="J49" i="37"/>
  <c r="O49" i="37"/>
  <c r="E50" i="37" l="1"/>
  <c r="N50" i="37"/>
  <c r="L50" i="37"/>
  <c r="M50" i="37"/>
  <c r="K37" i="37"/>
  <c r="B38" i="37"/>
  <c r="K38" i="37" s="1"/>
  <c r="C50" i="37"/>
  <c r="G50" i="37"/>
  <c r="F50" i="37"/>
  <c r="J50" i="37"/>
  <c r="D50" i="37"/>
  <c r="I50" i="37"/>
  <c r="A51" i="37"/>
  <c r="B50" i="37"/>
  <c r="K50" i="37" s="1"/>
  <c r="H50" i="37"/>
  <c r="A53" i="37"/>
  <c r="E53" i="37" l="1"/>
  <c r="N53" i="37"/>
  <c r="E51" i="37"/>
  <c r="N51" i="37"/>
  <c r="L53" i="37"/>
  <c r="M53" i="37"/>
  <c r="L51" i="37"/>
  <c r="M51" i="37"/>
  <c r="D51" i="37"/>
  <c r="A52" i="37"/>
  <c r="B51" i="37"/>
  <c r="K51" i="37" s="1"/>
  <c r="I51" i="37"/>
  <c r="C51" i="37"/>
  <c r="H51" i="37"/>
  <c r="F51" i="37"/>
  <c r="G51" i="37"/>
  <c r="J51" i="37"/>
  <c r="H53" i="37"/>
  <c r="G53" i="37"/>
  <c r="A54" i="37"/>
  <c r="J53" i="37"/>
  <c r="O53" i="37"/>
  <c r="I53" i="37"/>
  <c r="O43" i="37"/>
  <c r="E54" i="37" l="1"/>
  <c r="N54" i="37"/>
  <c r="E52" i="37"/>
  <c r="N52" i="37"/>
  <c r="L52" i="37"/>
  <c r="M52" i="37"/>
  <c r="L54" i="37"/>
  <c r="M54" i="37"/>
  <c r="B52" i="37"/>
  <c r="K52" i="37" s="1"/>
  <c r="J52" i="37"/>
  <c r="I52" i="37"/>
  <c r="C52" i="37"/>
  <c r="H52" i="37"/>
  <c r="D52" i="37"/>
  <c r="F52" i="37"/>
  <c r="G52" i="37"/>
  <c r="I54" i="37"/>
  <c r="O54" i="37"/>
  <c r="G54" i="37"/>
  <c r="H54" i="37"/>
  <c r="A55" i="37"/>
  <c r="J54" i="37"/>
  <c r="O44" i="37"/>
  <c r="E55" i="37" l="1"/>
  <c r="N55" i="37"/>
  <c r="L55" i="37"/>
  <c r="M55" i="37"/>
  <c r="I55" i="37"/>
  <c r="H55" i="37"/>
  <c r="O55" i="37"/>
  <c r="G55" i="37"/>
  <c r="A56" i="37"/>
  <c r="J55" i="37"/>
  <c r="O45" i="37"/>
  <c r="E56" i="37" l="1"/>
  <c r="N56" i="37"/>
  <c r="L56" i="37"/>
  <c r="M56" i="37"/>
  <c r="H56" i="37"/>
  <c r="G56" i="37"/>
  <c r="O56" i="37"/>
  <c r="J56" i="37"/>
  <c r="A57" i="37"/>
  <c r="I56" i="37"/>
  <c r="E57" i="37" l="1"/>
  <c r="N57" i="37"/>
  <c r="L57" i="37"/>
  <c r="M57" i="37"/>
  <c r="I57" i="37"/>
  <c r="G57" i="37"/>
  <c r="J57" i="37"/>
  <c r="A58" i="37"/>
  <c r="H57" i="37"/>
  <c r="E58" i="37" l="1"/>
  <c r="N58" i="37"/>
  <c r="L58" i="37"/>
  <c r="M58" i="37"/>
  <c r="I58" i="37"/>
  <c r="H58" i="37"/>
  <c r="A59" i="37"/>
  <c r="G58" i="37"/>
  <c r="J58" i="37"/>
  <c r="E59" i="37" l="1"/>
  <c r="N59" i="37"/>
  <c r="L59" i="37"/>
  <c r="M59" i="37"/>
  <c r="G59" i="37"/>
  <c r="J59" i="37"/>
  <c r="I59" i="37"/>
  <c r="H59" i="37"/>
  <c r="A67" i="37"/>
  <c r="E67" i="37" l="1"/>
  <c r="N67" i="37"/>
  <c r="L67" i="37"/>
  <c r="M67" i="37"/>
  <c r="G67" i="37"/>
  <c r="J67" i="37"/>
  <c r="I67" i="37"/>
  <c r="H67" i="37"/>
  <c r="O67" i="37"/>
  <c r="A68" i="37"/>
  <c r="O50" i="37"/>
  <c r="E68" i="37" l="1"/>
  <c r="N68" i="37"/>
  <c r="L68" i="37"/>
  <c r="M68" i="37"/>
  <c r="J68" i="37"/>
  <c r="A69" i="37"/>
  <c r="I68" i="37"/>
  <c r="H68" i="37"/>
  <c r="G68" i="37"/>
  <c r="O68" i="37"/>
  <c r="O51" i="37"/>
  <c r="E69" i="37" l="1"/>
  <c r="N69" i="37"/>
  <c r="L69" i="37"/>
  <c r="M69" i="37"/>
  <c r="J69" i="37"/>
  <c r="O69" i="37"/>
  <c r="H69" i="37"/>
  <c r="I69" i="37"/>
  <c r="A70" i="37"/>
  <c r="G69" i="37"/>
  <c r="O52" i="37"/>
  <c r="E70" i="37" l="1"/>
  <c r="N70" i="37"/>
  <c r="L70" i="37"/>
  <c r="M70" i="37"/>
  <c r="I70" i="37"/>
  <c r="O70" i="37"/>
  <c r="G70" i="37"/>
  <c r="H70" i="37"/>
  <c r="A71" i="37"/>
  <c r="J70" i="37"/>
  <c r="F53" i="37"/>
  <c r="B53" i="37"/>
  <c r="K53" i="37" s="1"/>
  <c r="C53" i="37"/>
  <c r="D53" i="37"/>
  <c r="E71" i="37" l="1"/>
  <c r="N71" i="37"/>
  <c r="L71" i="37"/>
  <c r="M71" i="37"/>
  <c r="G71" i="37"/>
  <c r="A72" i="37"/>
  <c r="H71" i="37"/>
  <c r="J71" i="37"/>
  <c r="I71" i="37"/>
  <c r="A74" i="37"/>
  <c r="B54" i="37"/>
  <c r="K54" i="37" s="1"/>
  <c r="C54" i="37"/>
  <c r="F54" i="37"/>
  <c r="D54" i="37"/>
  <c r="E74" i="37" l="1"/>
  <c r="N74" i="37"/>
  <c r="E72" i="37"/>
  <c r="N72" i="37"/>
  <c r="L74" i="37"/>
  <c r="M74" i="37"/>
  <c r="L72" i="37"/>
  <c r="M72" i="37"/>
  <c r="H74" i="37"/>
  <c r="G74" i="37"/>
  <c r="O74" i="37"/>
  <c r="I74" i="37"/>
  <c r="A75" i="37"/>
  <c r="J74" i="37"/>
  <c r="J72" i="37"/>
  <c r="A73" i="37"/>
  <c r="I72" i="37"/>
  <c r="H72" i="37"/>
  <c r="G72" i="37"/>
  <c r="B55" i="37"/>
  <c r="K55" i="37" s="1"/>
  <c r="F55" i="37"/>
  <c r="D55" i="37"/>
  <c r="C55" i="37"/>
  <c r="E75" i="37" l="1"/>
  <c r="N75" i="37"/>
  <c r="E73" i="37"/>
  <c r="N73" i="37"/>
  <c r="L73" i="37"/>
  <c r="M73" i="37"/>
  <c r="L75" i="37"/>
  <c r="M75" i="37"/>
  <c r="G73" i="37"/>
  <c r="J73" i="37"/>
  <c r="I73" i="37"/>
  <c r="H73" i="37"/>
  <c r="I75" i="37"/>
  <c r="H75" i="37"/>
  <c r="O75" i="37"/>
  <c r="G75" i="37"/>
  <c r="A76" i="37"/>
  <c r="J75" i="37"/>
  <c r="C56" i="37"/>
  <c r="D56" i="37"/>
  <c r="B56" i="37"/>
  <c r="K56" i="37" s="1"/>
  <c r="F56" i="37"/>
  <c r="E76" i="37" l="1"/>
  <c r="N76" i="37"/>
  <c r="L76" i="37"/>
  <c r="M76" i="37"/>
  <c r="J76" i="37"/>
  <c r="A77" i="37"/>
  <c r="I76" i="37"/>
  <c r="O76" i="37"/>
  <c r="H76" i="37"/>
  <c r="G76" i="37"/>
  <c r="B57" i="37"/>
  <c r="K57" i="37" s="1"/>
  <c r="F57" i="37"/>
  <c r="D57" i="37"/>
  <c r="C57" i="37"/>
  <c r="O57" i="37" s="1"/>
  <c r="E77" i="37" l="1"/>
  <c r="N77" i="37"/>
  <c r="L77" i="37"/>
  <c r="M77" i="37"/>
  <c r="I77" i="37"/>
  <c r="A78" i="37"/>
  <c r="H77" i="37"/>
  <c r="G77" i="37"/>
  <c r="J77" i="37"/>
  <c r="O77" i="37"/>
  <c r="D58" i="37"/>
  <c r="C58" i="37"/>
  <c r="O58" i="37" s="1"/>
  <c r="F58" i="37"/>
  <c r="B58" i="37"/>
  <c r="K58" i="37" s="1"/>
  <c r="E78" i="37" l="1"/>
  <c r="N78" i="37"/>
  <c r="L78" i="37"/>
  <c r="M78" i="37"/>
  <c r="J78" i="37"/>
  <c r="I78" i="37"/>
  <c r="H78" i="37"/>
  <c r="A79" i="37"/>
  <c r="G78" i="37"/>
  <c r="A81" i="37"/>
  <c r="F59" i="37"/>
  <c r="D59" i="37"/>
  <c r="B59" i="37"/>
  <c r="K59" i="37" s="1"/>
  <c r="C59" i="37"/>
  <c r="O59" i="37" s="1"/>
  <c r="E81" i="37" l="1"/>
  <c r="N81" i="37"/>
  <c r="E79" i="37"/>
  <c r="N79" i="37"/>
  <c r="L81" i="37"/>
  <c r="M81" i="37"/>
  <c r="L79" i="37"/>
  <c r="M79" i="37"/>
  <c r="J79" i="37"/>
  <c r="I79" i="37"/>
  <c r="H79" i="37"/>
  <c r="G79" i="37"/>
  <c r="A80" i="37"/>
  <c r="H81" i="37"/>
  <c r="G81" i="37"/>
  <c r="O81" i="37"/>
  <c r="J81" i="37"/>
  <c r="A82" i="37"/>
  <c r="I81" i="37"/>
  <c r="C60" i="37"/>
  <c r="B60" i="37"/>
  <c r="K60" i="37" s="1"/>
  <c r="D60" i="37"/>
  <c r="F60" i="37"/>
  <c r="E80" i="37" l="1"/>
  <c r="N80" i="37"/>
  <c r="E82" i="37"/>
  <c r="N82" i="37"/>
  <c r="L80" i="37"/>
  <c r="M80" i="37"/>
  <c r="L82" i="37"/>
  <c r="M82" i="37"/>
  <c r="H80" i="37"/>
  <c r="G80" i="37"/>
  <c r="J80" i="37"/>
  <c r="I80" i="37"/>
  <c r="J82" i="37"/>
  <c r="I82" i="37"/>
  <c r="O82" i="37"/>
  <c r="H82" i="37"/>
  <c r="A83" i="37"/>
  <c r="G82" i="37"/>
  <c r="B61" i="37"/>
  <c r="K61" i="37" s="1"/>
  <c r="D61" i="37"/>
  <c r="F61" i="37"/>
  <c r="C61" i="37"/>
  <c r="E83" i="37" l="1"/>
  <c r="N83" i="37"/>
  <c r="L83" i="37"/>
  <c r="M83" i="37"/>
  <c r="G83" i="37"/>
  <c r="A84" i="37"/>
  <c r="J83" i="37"/>
  <c r="I83" i="37"/>
  <c r="H83" i="37"/>
  <c r="O83" i="37"/>
  <c r="C62" i="37"/>
  <c r="F62" i="37"/>
  <c r="B62" i="37"/>
  <c r="K62" i="37" s="1"/>
  <c r="D62" i="37"/>
  <c r="E84" i="37" l="1"/>
  <c r="N84" i="37"/>
  <c r="L84" i="37"/>
  <c r="M84" i="37"/>
  <c r="J84" i="37"/>
  <c r="A85" i="37"/>
  <c r="I84" i="37"/>
  <c r="H84" i="37"/>
  <c r="G84" i="37"/>
  <c r="O84" i="37"/>
  <c r="F63" i="37"/>
  <c r="C63" i="37"/>
  <c r="B63" i="37"/>
  <c r="K63" i="37" s="1"/>
  <c r="D63" i="37"/>
  <c r="E85" i="37" l="1"/>
  <c r="N85" i="37"/>
  <c r="L85" i="37"/>
  <c r="M85" i="37"/>
  <c r="G85" i="37"/>
  <c r="J85" i="37"/>
  <c r="I85" i="37"/>
  <c r="A86" i="37"/>
  <c r="H85" i="37"/>
  <c r="C64" i="37"/>
  <c r="O64" i="37" s="1"/>
  <c r="D64" i="37"/>
  <c r="B64" i="37"/>
  <c r="K64" i="37" s="1"/>
  <c r="F64" i="37"/>
  <c r="E86" i="37" l="1"/>
  <c r="N86" i="37"/>
  <c r="L86" i="37"/>
  <c r="M86" i="37"/>
  <c r="G86" i="37"/>
  <c r="J86" i="37"/>
  <c r="I86" i="37"/>
  <c r="A87" i="37"/>
  <c r="H86" i="37"/>
  <c r="F65" i="37"/>
  <c r="C65" i="37"/>
  <c r="O65" i="37" s="1"/>
  <c r="B65" i="37"/>
  <c r="K65" i="37" s="1"/>
  <c r="D65" i="37"/>
  <c r="E87" i="37" l="1"/>
  <c r="N87" i="37"/>
  <c r="L87" i="37"/>
  <c r="M87" i="37"/>
  <c r="G87" i="37"/>
  <c r="J87" i="37"/>
  <c r="H87" i="37"/>
  <c r="I87" i="37"/>
  <c r="A95" i="37"/>
  <c r="B66" i="37"/>
  <c r="K66" i="37" s="1"/>
  <c r="D66" i="37"/>
  <c r="F66" i="37"/>
  <c r="C66" i="37"/>
  <c r="O66" i="37" s="1"/>
  <c r="E95" i="37" l="1"/>
  <c r="N95" i="37"/>
  <c r="L95" i="37"/>
  <c r="M95" i="37"/>
  <c r="G95" i="37"/>
  <c r="A96" i="37"/>
  <c r="J95" i="37"/>
  <c r="I95" i="37"/>
  <c r="H95" i="37"/>
  <c r="O95" i="37"/>
  <c r="C67" i="37"/>
  <c r="B67" i="37"/>
  <c r="K67" i="37" s="1"/>
  <c r="D67" i="37"/>
  <c r="F67" i="37"/>
  <c r="E96" i="37" l="1"/>
  <c r="N96" i="37"/>
  <c r="L96" i="37"/>
  <c r="M96" i="37"/>
  <c r="J96" i="37"/>
  <c r="A97" i="37"/>
  <c r="I96" i="37"/>
  <c r="H96" i="37"/>
  <c r="G96" i="37"/>
  <c r="O96" i="37"/>
  <c r="F68" i="37"/>
  <c r="B68" i="37"/>
  <c r="K68" i="37" s="1"/>
  <c r="D68" i="37"/>
  <c r="C68" i="37"/>
  <c r="E97" i="37" l="1"/>
  <c r="N97" i="37"/>
  <c r="L97" i="37"/>
  <c r="M97" i="37"/>
  <c r="J97" i="37"/>
  <c r="O97" i="37"/>
  <c r="I97" i="37"/>
  <c r="A98" i="37"/>
  <c r="H97" i="37"/>
  <c r="G97" i="37"/>
  <c r="D69" i="37"/>
  <c r="C69" i="37"/>
  <c r="F69" i="37"/>
  <c r="B69" i="37"/>
  <c r="K69" i="37" s="1"/>
  <c r="E98" i="37" l="1"/>
  <c r="N98" i="37"/>
  <c r="L98" i="37"/>
  <c r="M98" i="37"/>
  <c r="I98" i="37"/>
  <c r="O98" i="37"/>
  <c r="H98" i="37"/>
  <c r="A99" i="37"/>
  <c r="G98" i="37"/>
  <c r="J98" i="37"/>
  <c r="B70" i="37"/>
  <c r="K70" i="37" s="1"/>
  <c r="F70" i="37"/>
  <c r="D70" i="37"/>
  <c r="C70" i="37"/>
  <c r="E99" i="37" l="1"/>
  <c r="N99" i="37"/>
  <c r="L99" i="37"/>
  <c r="M99" i="37"/>
  <c r="G99" i="37"/>
  <c r="A100" i="37"/>
  <c r="J99" i="37"/>
  <c r="I99" i="37"/>
  <c r="H99" i="37"/>
  <c r="A102" i="37"/>
  <c r="D71" i="37"/>
  <c r="C71" i="37"/>
  <c r="O71" i="37" s="1"/>
  <c r="F71" i="37"/>
  <c r="B71" i="37"/>
  <c r="K71" i="37" s="1"/>
  <c r="E102" i="37" l="1"/>
  <c r="N102" i="37"/>
  <c r="E100" i="37"/>
  <c r="N100" i="37"/>
  <c r="L102" i="37"/>
  <c r="M102" i="37"/>
  <c r="L100" i="37"/>
  <c r="M100" i="37"/>
  <c r="H102" i="37"/>
  <c r="G102" i="37"/>
  <c r="J102" i="37"/>
  <c r="O102" i="37"/>
  <c r="I102" i="37"/>
  <c r="A103" i="37"/>
  <c r="J100" i="37"/>
  <c r="A101" i="37"/>
  <c r="I100" i="37"/>
  <c r="G100" i="37"/>
  <c r="H100" i="37"/>
  <c r="F72" i="37"/>
  <c r="B72" i="37"/>
  <c r="K72" i="37" s="1"/>
  <c r="C72" i="37"/>
  <c r="O72" i="37" s="1"/>
  <c r="D72" i="37"/>
  <c r="E101" i="37" l="1"/>
  <c r="N101" i="37"/>
  <c r="E103" i="37"/>
  <c r="N103" i="37"/>
  <c r="L101" i="37"/>
  <c r="M101" i="37"/>
  <c r="L103" i="37"/>
  <c r="M103" i="37"/>
  <c r="G101" i="37"/>
  <c r="H101" i="37"/>
  <c r="J101" i="37"/>
  <c r="I101" i="37"/>
  <c r="I103" i="37"/>
  <c r="H103" i="37"/>
  <c r="O103" i="37"/>
  <c r="G103" i="37"/>
  <c r="A104" i="37"/>
  <c r="J103" i="37"/>
  <c r="F73" i="37"/>
  <c r="B73" i="37"/>
  <c r="K73" i="37" s="1"/>
  <c r="C73" i="37"/>
  <c r="O73" i="37" s="1"/>
  <c r="D73" i="37"/>
  <c r="E104" i="37" l="1"/>
  <c r="N104" i="37"/>
  <c r="L104" i="37"/>
  <c r="M104" i="37"/>
  <c r="J104" i="37"/>
  <c r="A105" i="37"/>
  <c r="I104" i="37"/>
  <c r="G104" i="37"/>
  <c r="O104" i="37"/>
  <c r="H104" i="37"/>
  <c r="C74" i="37"/>
  <c r="F74" i="37"/>
  <c r="D74" i="37"/>
  <c r="B74" i="37"/>
  <c r="K74" i="37" s="1"/>
  <c r="E105" i="37" l="1"/>
  <c r="N105" i="37"/>
  <c r="L105" i="37"/>
  <c r="M105" i="37"/>
  <c r="I105" i="37"/>
  <c r="A106" i="37"/>
  <c r="H105" i="37"/>
  <c r="G105" i="37"/>
  <c r="J105" i="37"/>
  <c r="O105" i="37"/>
  <c r="B75" i="37"/>
  <c r="K75" i="37" s="1"/>
  <c r="C75" i="37"/>
  <c r="F75" i="37"/>
  <c r="D75" i="37"/>
  <c r="E106" i="37" l="1"/>
  <c r="N106" i="37"/>
  <c r="L106" i="37"/>
  <c r="M106" i="37"/>
  <c r="J106" i="37"/>
  <c r="I106" i="37"/>
  <c r="H106" i="37"/>
  <c r="A107" i="37"/>
  <c r="G106" i="37"/>
  <c r="A109" i="37"/>
  <c r="F76" i="37"/>
  <c r="C76" i="37"/>
  <c r="B76" i="37"/>
  <c r="K76" i="37" s="1"/>
  <c r="D76" i="37"/>
  <c r="E109" i="37" l="1"/>
  <c r="N109" i="37"/>
  <c r="E107" i="37"/>
  <c r="N107" i="37"/>
  <c r="L109" i="37"/>
  <c r="M109" i="37"/>
  <c r="L107" i="37"/>
  <c r="M107" i="37"/>
  <c r="J107" i="37"/>
  <c r="I107" i="37"/>
  <c r="H107" i="37"/>
  <c r="G107" i="37"/>
  <c r="A108" i="37"/>
  <c r="H109" i="37"/>
  <c r="G109" i="37"/>
  <c r="O109" i="37"/>
  <c r="J109" i="37"/>
  <c r="A110" i="37"/>
  <c r="I109" i="37"/>
  <c r="C77" i="37"/>
  <c r="F77" i="37"/>
  <c r="D77" i="37"/>
  <c r="B77" i="37"/>
  <c r="K77" i="37" s="1"/>
  <c r="E108" i="37" l="1"/>
  <c r="N108" i="37"/>
  <c r="E110" i="37"/>
  <c r="N110" i="37"/>
  <c r="L108" i="37"/>
  <c r="M108" i="37"/>
  <c r="L110" i="37"/>
  <c r="M110" i="37"/>
  <c r="H108" i="37"/>
  <c r="G108" i="37"/>
  <c r="J108" i="37"/>
  <c r="I108" i="37"/>
  <c r="J110" i="37"/>
  <c r="O110" i="37"/>
  <c r="I110" i="37"/>
  <c r="H110" i="37"/>
  <c r="A111" i="37"/>
  <c r="G110" i="37"/>
  <c r="D78" i="37"/>
  <c r="C78" i="37"/>
  <c r="O78" i="37" s="1"/>
  <c r="F78" i="37"/>
  <c r="B78" i="37"/>
  <c r="K78" i="37" s="1"/>
  <c r="E111" i="37" l="1"/>
  <c r="N111" i="37"/>
  <c r="L111" i="37"/>
  <c r="M111" i="37"/>
  <c r="G111" i="37"/>
  <c r="A112" i="37"/>
  <c r="J111" i="37"/>
  <c r="I111" i="37"/>
  <c r="H111" i="37"/>
  <c r="O111" i="37"/>
  <c r="D79" i="37"/>
  <c r="B79" i="37"/>
  <c r="K79" i="37" s="1"/>
  <c r="F79" i="37"/>
  <c r="C79" i="37"/>
  <c r="O79" i="37" s="1"/>
  <c r="E112" i="37" l="1"/>
  <c r="N112" i="37"/>
  <c r="L112" i="37"/>
  <c r="M112" i="37"/>
  <c r="J112" i="37"/>
  <c r="A113" i="37"/>
  <c r="I112" i="37"/>
  <c r="H112" i="37"/>
  <c r="G112" i="37"/>
  <c r="O112" i="37"/>
  <c r="D80" i="37"/>
  <c r="C80" i="37"/>
  <c r="O80" i="37" s="1"/>
  <c r="F80" i="37"/>
  <c r="B80" i="37"/>
  <c r="K80" i="37" s="1"/>
  <c r="E113" i="37" l="1"/>
  <c r="N113" i="37"/>
  <c r="L113" i="37"/>
  <c r="M113" i="37"/>
  <c r="J113" i="37"/>
  <c r="H113" i="37"/>
  <c r="I113" i="37"/>
  <c r="A114" i="37"/>
  <c r="G113" i="37"/>
  <c r="C81" i="37"/>
  <c r="F81" i="37"/>
  <c r="D81" i="37"/>
  <c r="B81" i="37"/>
  <c r="K81" i="37" s="1"/>
  <c r="E114" i="37" l="1"/>
  <c r="N114" i="37"/>
  <c r="L114" i="37"/>
  <c r="M114" i="37"/>
  <c r="J114" i="37"/>
  <c r="I114" i="37"/>
  <c r="H114" i="37"/>
  <c r="A115" i="37"/>
  <c r="G114" i="37"/>
  <c r="C82" i="37"/>
  <c r="B82" i="37"/>
  <c r="K82" i="37" s="1"/>
  <c r="F82" i="37"/>
  <c r="D82" i="37"/>
  <c r="E115" i="37" l="1"/>
  <c r="N115" i="37"/>
  <c r="L115" i="37"/>
  <c r="M115" i="37"/>
  <c r="I115" i="37"/>
  <c r="H115" i="37"/>
  <c r="J115" i="37"/>
  <c r="G115" i="37"/>
  <c r="A123" i="37"/>
  <c r="D83" i="37"/>
  <c r="C83" i="37"/>
  <c r="B83" i="37"/>
  <c r="K83" i="37" s="1"/>
  <c r="F83" i="37"/>
  <c r="E123" i="37" l="1"/>
  <c r="N123" i="37"/>
  <c r="L123" i="37"/>
  <c r="M123" i="37"/>
  <c r="G123" i="37"/>
  <c r="O123" i="37"/>
  <c r="J123" i="37"/>
  <c r="H123" i="37"/>
  <c r="A124" i="37"/>
  <c r="I123" i="37"/>
  <c r="F84" i="37"/>
  <c r="B84" i="37"/>
  <c r="K84" i="37" s="1"/>
  <c r="C84" i="37"/>
  <c r="D84" i="37"/>
  <c r="E124" i="37" l="1"/>
  <c r="N124" i="37"/>
  <c r="L124" i="37"/>
  <c r="M124" i="37"/>
  <c r="J124" i="37"/>
  <c r="O124" i="37"/>
  <c r="I124" i="37"/>
  <c r="A125" i="37"/>
  <c r="H124" i="37"/>
  <c r="G124" i="37"/>
  <c r="C85" i="37"/>
  <c r="O85" i="37" s="1"/>
  <c r="F85" i="37"/>
  <c r="D85" i="37"/>
  <c r="B85" i="37"/>
  <c r="K85" i="37" s="1"/>
  <c r="E125" i="37" l="1"/>
  <c r="N125" i="37"/>
  <c r="L125" i="37"/>
  <c r="M125" i="37"/>
  <c r="I125" i="37"/>
  <c r="O125" i="37"/>
  <c r="H125" i="37"/>
  <c r="G125" i="37"/>
  <c r="J125" i="37"/>
  <c r="A126" i="37"/>
  <c r="F86" i="37"/>
  <c r="B86" i="37"/>
  <c r="K86" i="37" s="1"/>
  <c r="C86" i="37"/>
  <c r="O86" i="37" s="1"/>
  <c r="D86" i="37"/>
  <c r="E126" i="37" l="1"/>
  <c r="N126" i="37"/>
  <c r="L126" i="37"/>
  <c r="M126" i="37"/>
  <c r="I126" i="37"/>
  <c r="A127" i="37"/>
  <c r="H126" i="37"/>
  <c r="O126" i="37"/>
  <c r="G126" i="37"/>
  <c r="J126" i="37"/>
  <c r="A130" i="37"/>
  <c r="F87" i="37"/>
  <c r="D87" i="37"/>
  <c r="C87" i="37"/>
  <c r="O87" i="37" s="1"/>
  <c r="B87" i="37"/>
  <c r="K87" i="37" s="1"/>
  <c r="E127" i="37" l="1"/>
  <c r="N127" i="37"/>
  <c r="E130" i="37"/>
  <c r="N130" i="37"/>
  <c r="L127" i="37"/>
  <c r="M127" i="37"/>
  <c r="L130" i="37"/>
  <c r="M130" i="37"/>
  <c r="G127" i="37"/>
  <c r="A128" i="37"/>
  <c r="J127" i="37"/>
  <c r="I127" i="37"/>
  <c r="H127" i="37"/>
  <c r="G130" i="37"/>
  <c r="J130" i="37"/>
  <c r="I130" i="37"/>
  <c r="A131" i="37"/>
  <c r="H130" i="37"/>
  <c r="O130" i="37"/>
  <c r="D88" i="37"/>
  <c r="F88" i="37"/>
  <c r="B88" i="37"/>
  <c r="K88" i="37" s="1"/>
  <c r="C88" i="37"/>
  <c r="E131" i="37" l="1"/>
  <c r="N131" i="37"/>
  <c r="E128" i="37"/>
  <c r="N128" i="37"/>
  <c r="L131" i="37"/>
  <c r="M131" i="37"/>
  <c r="L128" i="37"/>
  <c r="M128" i="37"/>
  <c r="H131" i="37"/>
  <c r="O131" i="37"/>
  <c r="G131" i="37"/>
  <c r="A132" i="37"/>
  <c r="J131" i="37"/>
  <c r="I131" i="37"/>
  <c r="G128" i="37"/>
  <c r="J128" i="37"/>
  <c r="A129" i="37"/>
  <c r="I128" i="37"/>
  <c r="H128" i="37"/>
  <c r="D89" i="37"/>
  <c r="F89" i="37"/>
  <c r="C89" i="37"/>
  <c r="B89" i="37"/>
  <c r="K89" i="37" s="1"/>
  <c r="E129" i="37" l="1"/>
  <c r="N129" i="37"/>
  <c r="E132" i="37"/>
  <c r="N132" i="37"/>
  <c r="L132" i="37"/>
  <c r="M132" i="37"/>
  <c r="L129" i="37"/>
  <c r="M129" i="37"/>
  <c r="J132" i="37"/>
  <c r="A133" i="37"/>
  <c r="I132" i="37"/>
  <c r="H132" i="37"/>
  <c r="G132" i="37"/>
  <c r="O132" i="37"/>
  <c r="I129" i="37"/>
  <c r="H129" i="37"/>
  <c r="G129" i="37"/>
  <c r="J129" i="37"/>
  <c r="F90" i="37"/>
  <c r="D90" i="37"/>
  <c r="C90" i="37"/>
  <c r="B90" i="37"/>
  <c r="K90" i="37" s="1"/>
  <c r="E133" i="37" l="1"/>
  <c r="N133" i="37"/>
  <c r="L133" i="37"/>
  <c r="M133" i="37"/>
  <c r="G133" i="37"/>
  <c r="J133" i="37"/>
  <c r="O133" i="37"/>
  <c r="H133" i="37"/>
  <c r="I133" i="37"/>
  <c r="A134" i="37"/>
  <c r="F91" i="37"/>
  <c r="C91" i="37"/>
  <c r="D91" i="37"/>
  <c r="B91" i="37"/>
  <c r="K91" i="37" s="1"/>
  <c r="E134" i="37" l="1"/>
  <c r="N134" i="37"/>
  <c r="L134" i="37"/>
  <c r="M134" i="37"/>
  <c r="J134" i="37"/>
  <c r="I134" i="37"/>
  <c r="A135" i="37"/>
  <c r="G134" i="37"/>
  <c r="H134" i="37"/>
  <c r="A137" i="37"/>
  <c r="C92" i="37"/>
  <c r="O92" i="37" s="1"/>
  <c r="F92" i="37"/>
  <c r="D92" i="37"/>
  <c r="B92" i="37"/>
  <c r="K92" i="37" s="1"/>
  <c r="E135" i="37" l="1"/>
  <c r="N135" i="37"/>
  <c r="E137" i="37"/>
  <c r="N137" i="37"/>
  <c r="L135" i="37"/>
  <c r="M135" i="37"/>
  <c r="L137" i="37"/>
  <c r="M137" i="37"/>
  <c r="G137" i="37"/>
  <c r="J137" i="37"/>
  <c r="A138" i="37"/>
  <c r="O137" i="37"/>
  <c r="H137" i="37"/>
  <c r="I137" i="37"/>
  <c r="I135" i="37"/>
  <c r="G135" i="37"/>
  <c r="A136" i="37"/>
  <c r="J135" i="37"/>
  <c r="H135" i="37"/>
  <c r="F93" i="37"/>
  <c r="B93" i="37"/>
  <c r="K93" i="37" s="1"/>
  <c r="C93" i="37"/>
  <c r="O93" i="37" s="1"/>
  <c r="D93" i="37"/>
  <c r="E136" i="37" l="1"/>
  <c r="N136" i="37"/>
  <c r="E138" i="37"/>
  <c r="N138" i="37"/>
  <c r="L136" i="37"/>
  <c r="M136" i="37"/>
  <c r="L138" i="37"/>
  <c r="M138" i="37"/>
  <c r="J136" i="37"/>
  <c r="I136" i="37"/>
  <c r="H136" i="37"/>
  <c r="G136" i="37"/>
  <c r="J138" i="37"/>
  <c r="I138" i="37"/>
  <c r="A139" i="37"/>
  <c r="H138" i="37"/>
  <c r="O138" i="37"/>
  <c r="G138" i="37"/>
  <c r="B94" i="37"/>
  <c r="K94" i="37" s="1"/>
  <c r="C94" i="37"/>
  <c r="O94" i="37" s="1"/>
  <c r="F94" i="37"/>
  <c r="D94" i="37"/>
  <c r="E139" i="37" l="1"/>
  <c r="N139" i="37"/>
  <c r="L139" i="37"/>
  <c r="M139" i="37"/>
  <c r="G139" i="37"/>
  <c r="A140" i="37"/>
  <c r="J139" i="37"/>
  <c r="I139" i="37"/>
  <c r="H139" i="37"/>
  <c r="O139" i="37"/>
  <c r="C95" i="37"/>
  <c r="F95" i="37"/>
  <c r="D95" i="37"/>
  <c r="B95" i="37"/>
  <c r="K95" i="37" s="1"/>
  <c r="E140" i="37" l="1"/>
  <c r="N140" i="37"/>
  <c r="L140" i="37"/>
  <c r="M140" i="37"/>
  <c r="J140" i="37"/>
  <c r="O140" i="37"/>
  <c r="I140" i="37"/>
  <c r="H140" i="37"/>
  <c r="G140" i="37"/>
  <c r="A141" i="37"/>
  <c r="F96" i="37"/>
  <c r="B96" i="37"/>
  <c r="K96" i="37" s="1"/>
  <c r="D96" i="37"/>
  <c r="C96" i="37"/>
  <c r="E141" i="37" l="1"/>
  <c r="N141" i="37"/>
  <c r="L141" i="37"/>
  <c r="M141" i="37"/>
  <c r="J141" i="37"/>
  <c r="I141" i="37"/>
  <c r="A142" i="37"/>
  <c r="H141" i="37"/>
  <c r="G141" i="37"/>
  <c r="B97" i="37"/>
  <c r="K97" i="37" s="1"/>
  <c r="C97" i="37"/>
  <c r="D97" i="37"/>
  <c r="F97" i="37"/>
  <c r="E142" i="37" l="1"/>
  <c r="N142" i="37"/>
  <c r="L142" i="37"/>
  <c r="M142" i="37"/>
  <c r="J142" i="37"/>
  <c r="I142" i="37"/>
  <c r="H142" i="37"/>
  <c r="A143" i="37"/>
  <c r="G142" i="37"/>
  <c r="D98" i="37"/>
  <c r="B98" i="37"/>
  <c r="K98" i="37" s="1"/>
  <c r="F98" i="37"/>
  <c r="C98" i="37"/>
  <c r="E143" i="37" l="1"/>
  <c r="N143" i="37"/>
  <c r="L143" i="37"/>
  <c r="M143" i="37"/>
  <c r="I143" i="37"/>
  <c r="J143" i="37"/>
  <c r="H143" i="37"/>
  <c r="G143" i="37"/>
  <c r="A151" i="37"/>
  <c r="F99" i="37"/>
  <c r="C99" i="37"/>
  <c r="O99" i="37" s="1"/>
  <c r="D99" i="37"/>
  <c r="B99" i="37"/>
  <c r="K99" i="37" s="1"/>
  <c r="E151" i="37" l="1"/>
  <c r="N151" i="37"/>
  <c r="L151" i="37"/>
  <c r="M151" i="37"/>
  <c r="G151" i="37"/>
  <c r="O151" i="37"/>
  <c r="J151" i="37"/>
  <c r="H151" i="37"/>
  <c r="I151" i="37"/>
  <c r="A152" i="37"/>
  <c r="D100" i="37"/>
  <c r="F100" i="37"/>
  <c r="C100" i="37"/>
  <c r="O100" i="37" s="1"/>
  <c r="B100" i="37"/>
  <c r="K100" i="37" s="1"/>
  <c r="E152" i="37" l="1"/>
  <c r="N152" i="37"/>
  <c r="L152" i="37"/>
  <c r="M152" i="37"/>
  <c r="J152" i="37"/>
  <c r="O152" i="37"/>
  <c r="I152" i="37"/>
  <c r="H152" i="37"/>
  <c r="G152" i="37"/>
  <c r="A153" i="37"/>
  <c r="B101" i="37"/>
  <c r="K101" i="37" s="1"/>
  <c r="D101" i="37"/>
  <c r="F101" i="37"/>
  <c r="C101" i="37"/>
  <c r="O101" i="37" s="1"/>
  <c r="E153" i="37" l="1"/>
  <c r="N153" i="37"/>
  <c r="L153" i="37"/>
  <c r="M153" i="37"/>
  <c r="J153" i="37"/>
  <c r="A154" i="37"/>
  <c r="I153" i="37"/>
  <c r="O153" i="37"/>
  <c r="H153" i="37"/>
  <c r="G153" i="37"/>
  <c r="F102" i="37"/>
  <c r="B102" i="37"/>
  <c r="K102" i="37" s="1"/>
  <c r="D102" i="37"/>
  <c r="C102" i="37"/>
  <c r="E154" i="37" l="1"/>
  <c r="N154" i="37"/>
  <c r="L154" i="37"/>
  <c r="M154" i="37"/>
  <c r="I154" i="37"/>
  <c r="A155" i="37"/>
  <c r="H154" i="37"/>
  <c r="O154" i="37"/>
  <c r="G154" i="37"/>
  <c r="J154" i="37"/>
  <c r="B103" i="37"/>
  <c r="K103" i="37" s="1"/>
  <c r="C103" i="37"/>
  <c r="F103" i="37"/>
  <c r="D103" i="37"/>
  <c r="E155" i="37" l="1"/>
  <c r="N155" i="37"/>
  <c r="L155" i="37"/>
  <c r="M155" i="37"/>
  <c r="J155" i="37"/>
  <c r="I155" i="37"/>
  <c r="G155" i="37"/>
  <c r="H155" i="37"/>
  <c r="A156" i="37"/>
  <c r="A158" i="37"/>
  <c r="B104" i="37"/>
  <c r="K104" i="37" s="1"/>
  <c r="D104" i="37"/>
  <c r="C104" i="37"/>
  <c r="F104" i="37"/>
  <c r="E156" i="37" l="1"/>
  <c r="N156" i="37"/>
  <c r="E158" i="37"/>
  <c r="N158" i="37"/>
  <c r="L158" i="37"/>
  <c r="M158" i="37"/>
  <c r="L156" i="37"/>
  <c r="M156" i="37"/>
  <c r="A157" i="37"/>
  <c r="I156" i="37"/>
  <c r="H156" i="37"/>
  <c r="J156" i="37"/>
  <c r="G156" i="37"/>
  <c r="J158" i="37"/>
  <c r="I158" i="37"/>
  <c r="O158" i="37"/>
  <c r="A159" i="37"/>
  <c r="G158" i="37"/>
  <c r="H158" i="37"/>
  <c r="B105" i="37"/>
  <c r="K105" i="37" s="1"/>
  <c r="C105" i="37"/>
  <c r="D105" i="37"/>
  <c r="F105" i="37"/>
  <c r="E159" i="37" l="1"/>
  <c r="N159" i="37"/>
  <c r="E157" i="37"/>
  <c r="N157" i="37"/>
  <c r="L157" i="37"/>
  <c r="M157" i="37"/>
  <c r="L159" i="37"/>
  <c r="M159" i="37"/>
  <c r="G157" i="37"/>
  <c r="J157" i="37"/>
  <c r="I157" i="37"/>
  <c r="H157" i="37"/>
  <c r="J159" i="37"/>
  <c r="I159" i="37"/>
  <c r="H159" i="37"/>
  <c r="A160" i="37"/>
  <c r="O159" i="37"/>
  <c r="G159" i="37"/>
  <c r="F106" i="37"/>
  <c r="C106" i="37"/>
  <c r="O106" i="37" s="1"/>
  <c r="D106" i="37"/>
  <c r="B106" i="37"/>
  <c r="K106" i="37" s="1"/>
  <c r="E160" i="37" l="1"/>
  <c r="N160" i="37"/>
  <c r="L160" i="37"/>
  <c r="M160" i="37"/>
  <c r="H160" i="37"/>
  <c r="G160" i="37"/>
  <c r="O160" i="37"/>
  <c r="J160" i="37"/>
  <c r="A161" i="37"/>
  <c r="I160" i="37"/>
  <c r="D107" i="37"/>
  <c r="B107" i="37"/>
  <c r="K107" i="37" s="1"/>
  <c r="F107" i="37"/>
  <c r="C107" i="37"/>
  <c r="O107" i="37" s="1"/>
  <c r="E161" i="37" l="1"/>
  <c r="N161" i="37"/>
  <c r="L161" i="37"/>
  <c r="M161" i="37"/>
  <c r="I161" i="37"/>
  <c r="A162" i="37"/>
  <c r="A165" i="37" s="1"/>
  <c r="H161" i="37"/>
  <c r="G161" i="37"/>
  <c r="J161" i="37"/>
  <c r="O161" i="37"/>
  <c r="B108" i="37"/>
  <c r="K108" i="37" s="1"/>
  <c r="C108" i="37"/>
  <c r="O108" i="37" s="1"/>
  <c r="F108" i="37"/>
  <c r="D108" i="37"/>
  <c r="E162" i="37" l="1"/>
  <c r="N162" i="37"/>
  <c r="E165" i="37"/>
  <c r="N165" i="37"/>
  <c r="L162" i="37"/>
  <c r="M162" i="37"/>
  <c r="L165" i="37"/>
  <c r="M165" i="37"/>
  <c r="H162" i="37"/>
  <c r="A163" i="37"/>
  <c r="G162" i="37"/>
  <c r="J162" i="37"/>
  <c r="I162" i="37"/>
  <c r="J165" i="37"/>
  <c r="O165" i="37"/>
  <c r="I165" i="37"/>
  <c r="A166" i="37"/>
  <c r="H165" i="37"/>
  <c r="G165" i="37"/>
  <c r="D109" i="37"/>
  <c r="B109" i="37"/>
  <c r="K109" i="37" s="1"/>
  <c r="C109" i="37"/>
  <c r="F109" i="37"/>
  <c r="E166" i="37" l="1"/>
  <c r="N166" i="37"/>
  <c r="E163" i="37"/>
  <c r="N163" i="37"/>
  <c r="L166" i="37"/>
  <c r="M166" i="37"/>
  <c r="L163" i="37"/>
  <c r="M163" i="37"/>
  <c r="J166" i="37"/>
  <c r="I166" i="37"/>
  <c r="O166" i="37"/>
  <c r="H166" i="37"/>
  <c r="A167" i="37"/>
  <c r="G166" i="37"/>
  <c r="H163" i="37"/>
  <c r="G163" i="37"/>
  <c r="A164" i="37"/>
  <c r="J163" i="37"/>
  <c r="I163" i="37"/>
  <c r="D110" i="37"/>
  <c r="F110" i="37"/>
  <c r="B110" i="37"/>
  <c r="K110" i="37" s="1"/>
  <c r="C110" i="37"/>
  <c r="E167" i="37" l="1"/>
  <c r="N167" i="37"/>
  <c r="E164" i="37"/>
  <c r="N164" i="37"/>
  <c r="L167" i="37"/>
  <c r="M167" i="37"/>
  <c r="L164" i="37"/>
  <c r="M164" i="37"/>
  <c r="G167" i="37"/>
  <c r="O167" i="37"/>
  <c r="J167" i="37"/>
  <c r="I167" i="37"/>
  <c r="H167" i="37"/>
  <c r="A168" i="37"/>
  <c r="H164" i="37"/>
  <c r="G164" i="37"/>
  <c r="J164" i="37"/>
  <c r="I164" i="37"/>
  <c r="F111" i="37"/>
  <c r="D111" i="37"/>
  <c r="B111" i="37"/>
  <c r="K111" i="37" s="1"/>
  <c r="C111" i="37"/>
  <c r="E168" i="37" l="1"/>
  <c r="N168" i="37"/>
  <c r="L168" i="37"/>
  <c r="M168" i="37"/>
  <c r="H168" i="37"/>
  <c r="A169" i="37"/>
  <c r="G168" i="37"/>
  <c r="J168" i="37"/>
  <c r="O168" i="37"/>
  <c r="I168" i="37"/>
  <c r="B112" i="37"/>
  <c r="K112" i="37" s="1"/>
  <c r="D112" i="37"/>
  <c r="C112" i="37"/>
  <c r="F112" i="37"/>
  <c r="E169" i="37" l="1"/>
  <c r="N169" i="37"/>
  <c r="L169" i="37"/>
  <c r="M169" i="37"/>
  <c r="I169" i="37"/>
  <c r="A170" i="37"/>
  <c r="H169" i="37"/>
  <c r="G169" i="37"/>
  <c r="J169" i="37"/>
  <c r="F113" i="37"/>
  <c r="D113" i="37"/>
  <c r="C113" i="37"/>
  <c r="O113" i="37" s="1"/>
  <c r="B113" i="37"/>
  <c r="K113" i="37" s="1"/>
  <c r="E170" i="37" l="1"/>
  <c r="N170" i="37"/>
  <c r="L170" i="37"/>
  <c r="M170" i="37"/>
  <c r="I170" i="37"/>
  <c r="H170" i="37"/>
  <c r="G170" i="37"/>
  <c r="J170" i="37"/>
  <c r="A171" i="37"/>
  <c r="D114" i="37"/>
  <c r="C114" i="37"/>
  <c r="O114" i="37" s="1"/>
  <c r="F114" i="37"/>
  <c r="B114" i="37"/>
  <c r="K114" i="37" s="1"/>
  <c r="E171" i="37" l="1"/>
  <c r="N171" i="37"/>
  <c r="L171" i="37"/>
  <c r="M171" i="37"/>
  <c r="I171" i="37"/>
  <c r="H171" i="37"/>
  <c r="G171" i="37"/>
  <c r="J171" i="37"/>
  <c r="A179" i="37"/>
  <c r="C115" i="37"/>
  <c r="O115" i="37" s="1"/>
  <c r="B115" i="37"/>
  <c r="K115" i="37" s="1"/>
  <c r="F115" i="37"/>
  <c r="D115" i="37"/>
  <c r="E179" i="37" l="1"/>
  <c r="N179" i="37"/>
  <c r="L179" i="37"/>
  <c r="M179" i="37"/>
  <c r="G179" i="37"/>
  <c r="A180" i="37"/>
  <c r="J179" i="37"/>
  <c r="I179" i="37"/>
  <c r="H179" i="37"/>
  <c r="O179" i="37"/>
  <c r="F116" i="37"/>
  <c r="B116" i="37"/>
  <c r="K116" i="37" s="1"/>
  <c r="D116" i="37"/>
  <c r="C116" i="37"/>
  <c r="E180" i="37" l="1"/>
  <c r="N180" i="37"/>
  <c r="L180" i="37"/>
  <c r="M180" i="37"/>
  <c r="J180" i="37"/>
  <c r="O180" i="37"/>
  <c r="I180" i="37"/>
  <c r="H180" i="37"/>
  <c r="G180" i="37"/>
  <c r="A181" i="37"/>
  <c r="B117" i="37"/>
  <c r="K117" i="37" s="1"/>
  <c r="D117" i="37"/>
  <c r="C117" i="37"/>
  <c r="F117" i="37"/>
  <c r="E181" i="37" l="1"/>
  <c r="N181" i="37"/>
  <c r="L181" i="37"/>
  <c r="M181" i="37"/>
  <c r="J181" i="37"/>
  <c r="I181" i="37"/>
  <c r="O181" i="37"/>
  <c r="H181" i="37"/>
  <c r="G181" i="37"/>
  <c r="A182" i="37"/>
  <c r="D118" i="37"/>
  <c r="F118" i="37"/>
  <c r="B118" i="37"/>
  <c r="K118" i="37" s="1"/>
  <c r="C118" i="37"/>
  <c r="E182" i="37" l="1"/>
  <c r="N182" i="37"/>
  <c r="L182" i="37"/>
  <c r="M182" i="37"/>
  <c r="I182" i="37"/>
  <c r="H182" i="37"/>
  <c r="O182" i="37"/>
  <c r="J182" i="37"/>
  <c r="A183" i="37"/>
  <c r="G182" i="37"/>
  <c r="C119" i="37"/>
  <c r="B119" i="37"/>
  <c r="K119" i="37" s="1"/>
  <c r="F119" i="37"/>
  <c r="D119" i="37"/>
  <c r="E183" i="37" l="1"/>
  <c r="N183" i="37"/>
  <c r="L183" i="37"/>
  <c r="M183" i="37"/>
  <c r="A186" i="37"/>
  <c r="G183" i="37"/>
  <c r="A184" i="37"/>
  <c r="J183" i="37"/>
  <c r="I183" i="37"/>
  <c r="H183" i="37"/>
  <c r="C120" i="37"/>
  <c r="O120" i="37" s="1"/>
  <c r="D120" i="37"/>
  <c r="F120" i="37"/>
  <c r="B120" i="37"/>
  <c r="K120" i="37" s="1"/>
  <c r="E186" i="37" l="1"/>
  <c r="N186" i="37"/>
  <c r="E184" i="37"/>
  <c r="N184" i="37"/>
  <c r="L184" i="37"/>
  <c r="M184" i="37"/>
  <c r="L186" i="37"/>
  <c r="M186" i="37"/>
  <c r="G186" i="37"/>
  <c r="J186" i="37"/>
  <c r="I186" i="37"/>
  <c r="A187" i="37"/>
  <c r="H186" i="37"/>
  <c r="O186" i="37"/>
  <c r="A185" i="37"/>
  <c r="I184" i="37"/>
  <c r="H184" i="37"/>
  <c r="G184" i="37"/>
  <c r="J184" i="37"/>
  <c r="C121" i="37"/>
  <c r="O121" i="37" s="1"/>
  <c r="B121" i="37"/>
  <c r="K121" i="37" s="1"/>
  <c r="F121" i="37"/>
  <c r="D121" i="37"/>
  <c r="E185" i="37" l="1"/>
  <c r="N185" i="37"/>
  <c r="E187" i="37"/>
  <c r="N187" i="37"/>
  <c r="L185" i="37"/>
  <c r="M185" i="37"/>
  <c r="L187" i="37"/>
  <c r="M187" i="37"/>
  <c r="I185" i="37"/>
  <c r="H185" i="37"/>
  <c r="G185" i="37"/>
  <c r="J185" i="37"/>
  <c r="J187" i="37"/>
  <c r="A188" i="37"/>
  <c r="I187" i="37"/>
  <c r="G187" i="37"/>
  <c r="O187" i="37"/>
  <c r="H187" i="37"/>
  <c r="C122" i="37"/>
  <c r="O122" i="37" s="1"/>
  <c r="D122" i="37"/>
  <c r="B122" i="37"/>
  <c r="K122" i="37" s="1"/>
  <c r="F122" i="37"/>
  <c r="E188" i="37" l="1"/>
  <c r="N188" i="37"/>
  <c r="L188" i="37"/>
  <c r="M188" i="37"/>
  <c r="J188" i="37"/>
  <c r="A189" i="37"/>
  <c r="I188" i="37"/>
  <c r="H188" i="37"/>
  <c r="G188" i="37"/>
  <c r="O188" i="37"/>
  <c r="C123" i="37"/>
  <c r="B123" i="37"/>
  <c r="K123" i="37" s="1"/>
  <c r="D123" i="37"/>
  <c r="F123" i="37"/>
  <c r="E189" i="37" l="1"/>
  <c r="N189" i="37"/>
  <c r="L189" i="37"/>
  <c r="M189" i="37"/>
  <c r="I189" i="37"/>
  <c r="O189" i="37"/>
  <c r="H189" i="37"/>
  <c r="G189" i="37"/>
  <c r="J189" i="37"/>
  <c r="A190" i="37"/>
  <c r="A193" i="37" s="1"/>
  <c r="D124" i="37"/>
  <c r="C124" i="37"/>
  <c r="F124" i="37"/>
  <c r="B124" i="37"/>
  <c r="K124" i="37" s="1"/>
  <c r="E190" i="37" l="1"/>
  <c r="N190" i="37"/>
  <c r="E193" i="37"/>
  <c r="N193" i="37"/>
  <c r="L190" i="37"/>
  <c r="M190" i="37"/>
  <c r="L193" i="37"/>
  <c r="M193" i="37"/>
  <c r="H190" i="37"/>
  <c r="A191" i="37"/>
  <c r="I190" i="37"/>
  <c r="G190" i="37"/>
  <c r="J190" i="37"/>
  <c r="J193" i="37"/>
  <c r="O193" i="37"/>
  <c r="I193" i="37"/>
  <c r="A194" i="37"/>
  <c r="G193" i="37"/>
  <c r="H193" i="37"/>
  <c r="B125" i="37"/>
  <c r="K125" i="37" s="1"/>
  <c r="D125" i="37"/>
  <c r="C125" i="37"/>
  <c r="F125" i="37"/>
  <c r="E194" i="37" l="1"/>
  <c r="N194" i="37"/>
  <c r="E191" i="37"/>
  <c r="N191" i="37"/>
  <c r="L194" i="37"/>
  <c r="M194" i="37"/>
  <c r="L191" i="37"/>
  <c r="M191" i="37"/>
  <c r="J194" i="37"/>
  <c r="I194" i="37"/>
  <c r="A195" i="37"/>
  <c r="H194" i="37"/>
  <c r="O194" i="37"/>
  <c r="G194" i="37"/>
  <c r="H191" i="37"/>
  <c r="G191" i="37"/>
  <c r="J191" i="37"/>
  <c r="I191" i="37"/>
  <c r="A192" i="37"/>
  <c r="D126" i="37"/>
  <c r="F126" i="37"/>
  <c r="C126" i="37"/>
  <c r="B126" i="37"/>
  <c r="K126" i="37" s="1"/>
  <c r="E192" i="37" l="1"/>
  <c r="N192" i="37"/>
  <c r="E195" i="37"/>
  <c r="N195" i="37"/>
  <c r="L192" i="37"/>
  <c r="M192" i="37"/>
  <c r="L195" i="37"/>
  <c r="M195" i="37"/>
  <c r="H192" i="37"/>
  <c r="G192" i="37"/>
  <c r="J192" i="37"/>
  <c r="I192" i="37"/>
  <c r="G195" i="37"/>
  <c r="A196" i="37"/>
  <c r="J195" i="37"/>
  <c r="I195" i="37"/>
  <c r="H195" i="37"/>
  <c r="O195" i="37"/>
  <c r="F127" i="37"/>
  <c r="B127" i="37"/>
  <c r="K127" i="37" s="1"/>
  <c r="D127" i="37"/>
  <c r="C127" i="37"/>
  <c r="O127" i="37" s="1"/>
  <c r="E196" i="37" l="1"/>
  <c r="N196" i="37"/>
  <c r="L196" i="37"/>
  <c r="M196" i="37"/>
  <c r="H196" i="37"/>
  <c r="G196" i="37"/>
  <c r="O196" i="37"/>
  <c r="J196" i="37"/>
  <c r="A197" i="37"/>
  <c r="I196" i="37"/>
  <c r="F128" i="37"/>
  <c r="D128" i="37"/>
  <c r="C128" i="37"/>
  <c r="O128" i="37" s="1"/>
  <c r="B128" i="37"/>
  <c r="K128" i="37" s="1"/>
  <c r="E197" i="37" l="1"/>
  <c r="N197" i="37"/>
  <c r="L197" i="37"/>
  <c r="M197" i="37"/>
  <c r="J197" i="37"/>
  <c r="I197" i="37"/>
  <c r="A198" i="37"/>
  <c r="H197" i="37"/>
  <c r="G197" i="37"/>
  <c r="C129" i="37"/>
  <c r="O129" i="37" s="1"/>
  <c r="D129" i="37"/>
  <c r="F129" i="37"/>
  <c r="B129" i="37"/>
  <c r="K129" i="37" s="1"/>
  <c r="E198" i="37" l="1"/>
  <c r="N198" i="37"/>
  <c r="L198" i="37"/>
  <c r="M198" i="37"/>
  <c r="I198" i="37"/>
  <c r="H198" i="37"/>
  <c r="A199" i="37"/>
  <c r="G198" i="37"/>
  <c r="J198" i="37"/>
  <c r="B130" i="37"/>
  <c r="K130" i="37" s="1"/>
  <c r="D130" i="37"/>
  <c r="C130" i="37"/>
  <c r="F130" i="37"/>
  <c r="E199" i="37" l="1"/>
  <c r="N199" i="37"/>
  <c r="L199" i="37"/>
  <c r="M199" i="37"/>
  <c r="I199" i="37"/>
  <c r="H199" i="37"/>
  <c r="G199" i="37"/>
  <c r="J199" i="37"/>
  <c r="A207" i="37"/>
  <c r="D131" i="37"/>
  <c r="B131" i="37"/>
  <c r="K131" i="37" s="1"/>
  <c r="C131" i="37"/>
  <c r="F131" i="37"/>
  <c r="E207" i="37" l="1"/>
  <c r="N207" i="37"/>
  <c r="L207" i="37"/>
  <c r="M207" i="37"/>
  <c r="G207" i="37"/>
  <c r="O207" i="37"/>
  <c r="J207" i="37"/>
  <c r="I207" i="37"/>
  <c r="A208" i="37"/>
  <c r="H207" i="37"/>
  <c r="C132" i="37"/>
  <c r="F132" i="37"/>
  <c r="D132" i="37"/>
  <c r="B132" i="37"/>
  <c r="K132" i="37" s="1"/>
  <c r="E208" i="37" l="1"/>
  <c r="N208" i="37"/>
  <c r="L208" i="37"/>
  <c r="M208" i="37"/>
  <c r="J208" i="37"/>
  <c r="O208" i="37"/>
  <c r="H208" i="37"/>
  <c r="G208" i="37"/>
  <c r="I208" i="37"/>
  <c r="A209" i="37"/>
  <c r="F133" i="37"/>
  <c r="C133" i="37"/>
  <c r="B133" i="37"/>
  <c r="K133" i="37" s="1"/>
  <c r="D133" i="37"/>
  <c r="E209" i="37" l="1"/>
  <c r="N209" i="37"/>
  <c r="L209" i="37"/>
  <c r="M209" i="37"/>
  <c r="J209" i="37"/>
  <c r="O209" i="37"/>
  <c r="I209" i="37"/>
  <c r="A210" i="37"/>
  <c r="H209" i="37"/>
  <c r="G209" i="37"/>
  <c r="C134" i="37"/>
  <c r="O134" i="37" s="1"/>
  <c r="D134" i="37"/>
  <c r="B134" i="37"/>
  <c r="K134" i="37" s="1"/>
  <c r="F134" i="37"/>
  <c r="E210" i="37" l="1"/>
  <c r="N210" i="37"/>
  <c r="L210" i="37"/>
  <c r="M210" i="37"/>
  <c r="I210" i="37"/>
  <c r="O210" i="37"/>
  <c r="H210" i="37"/>
  <c r="A211" i="37"/>
  <c r="G210" i="37"/>
  <c r="J210" i="37"/>
  <c r="A214" i="37"/>
  <c r="B135" i="37"/>
  <c r="K135" i="37" s="1"/>
  <c r="C135" i="37"/>
  <c r="O135" i="37" s="1"/>
  <c r="D135" i="37"/>
  <c r="F135" i="37"/>
  <c r="E214" i="37" l="1"/>
  <c r="N214" i="37"/>
  <c r="E211" i="37"/>
  <c r="N211" i="37"/>
  <c r="L214" i="37"/>
  <c r="M214" i="37"/>
  <c r="L211" i="37"/>
  <c r="M211" i="37"/>
  <c r="G211" i="37"/>
  <c r="A212" i="37"/>
  <c r="J211" i="37"/>
  <c r="I211" i="37"/>
  <c r="H211" i="37"/>
  <c r="G214" i="37"/>
  <c r="J214" i="37"/>
  <c r="O214" i="37"/>
  <c r="I214" i="37"/>
  <c r="A215" i="37"/>
  <c r="H214" i="37"/>
  <c r="D136" i="37"/>
  <c r="B136" i="37"/>
  <c r="K136" i="37" s="1"/>
  <c r="F136" i="37"/>
  <c r="C136" i="37"/>
  <c r="O136" i="37" s="1"/>
  <c r="E215" i="37" l="1"/>
  <c r="N215" i="37"/>
  <c r="E212" i="37"/>
  <c r="N212" i="37"/>
  <c r="L212" i="37"/>
  <c r="M212" i="37"/>
  <c r="L215" i="37"/>
  <c r="M215" i="37"/>
  <c r="G212" i="37"/>
  <c r="J212" i="37"/>
  <c r="H212" i="37"/>
  <c r="A213" i="37"/>
  <c r="I212" i="37"/>
  <c r="H215" i="37"/>
  <c r="A216" i="37"/>
  <c r="G215" i="37"/>
  <c r="O215" i="37"/>
  <c r="J215" i="37"/>
  <c r="I215" i="37"/>
  <c r="B137" i="37"/>
  <c r="K137" i="37" s="1"/>
  <c r="D137" i="37"/>
  <c r="C137" i="37"/>
  <c r="F137" i="37"/>
  <c r="E216" i="37" l="1"/>
  <c r="N216" i="37"/>
  <c r="E213" i="37"/>
  <c r="N213" i="37"/>
  <c r="L216" i="37"/>
  <c r="M216" i="37"/>
  <c r="L213" i="37"/>
  <c r="M213" i="37"/>
  <c r="J216" i="37"/>
  <c r="A217" i="37"/>
  <c r="I216" i="37"/>
  <c r="H216" i="37"/>
  <c r="G216" i="37"/>
  <c r="O216" i="37"/>
  <c r="I213" i="37"/>
  <c r="H213" i="37"/>
  <c r="G213" i="37"/>
  <c r="J213" i="37"/>
  <c r="C138" i="37"/>
  <c r="F138" i="37"/>
  <c r="D138" i="37"/>
  <c r="B138" i="37"/>
  <c r="K138" i="37" s="1"/>
  <c r="E217" i="37" l="1"/>
  <c r="N217" i="37"/>
  <c r="L217" i="37"/>
  <c r="M217" i="37"/>
  <c r="G217" i="37"/>
  <c r="A218" i="37"/>
  <c r="H217" i="37"/>
  <c r="J217" i="37"/>
  <c r="I217" i="37"/>
  <c r="O217" i="37"/>
  <c r="B139" i="37"/>
  <c r="K139" i="37" s="1"/>
  <c r="C139" i="37"/>
  <c r="D139" i="37"/>
  <c r="F139" i="37"/>
  <c r="E218" i="37" l="1"/>
  <c r="N218" i="37"/>
  <c r="L218" i="37"/>
  <c r="M218" i="37"/>
  <c r="J218" i="37"/>
  <c r="I218" i="37"/>
  <c r="H218" i="37"/>
  <c r="A219" i="37"/>
  <c r="G218" i="37"/>
  <c r="A221" i="37"/>
  <c r="B140" i="37"/>
  <c r="K140" i="37" s="1"/>
  <c r="F140" i="37"/>
  <c r="C140" i="37"/>
  <c r="D140" i="37"/>
  <c r="E221" i="37" l="1"/>
  <c r="N221" i="37"/>
  <c r="E219" i="37"/>
  <c r="N219" i="37"/>
  <c r="L221" i="37"/>
  <c r="M221" i="37"/>
  <c r="L219" i="37"/>
  <c r="M219" i="37"/>
  <c r="H219" i="37"/>
  <c r="G219" i="37"/>
  <c r="A220" i="37"/>
  <c r="J219" i="37"/>
  <c r="I219" i="37"/>
  <c r="J221" i="37"/>
  <c r="O221" i="37"/>
  <c r="I221" i="37"/>
  <c r="A222" i="37"/>
  <c r="H221" i="37"/>
  <c r="G221" i="37"/>
  <c r="F141" i="37"/>
  <c r="B141" i="37"/>
  <c r="K141" i="37" s="1"/>
  <c r="C141" i="37"/>
  <c r="O141" i="37" s="1"/>
  <c r="D141" i="37"/>
  <c r="E222" i="37" l="1"/>
  <c r="N222" i="37"/>
  <c r="E220" i="37"/>
  <c r="N220" i="37"/>
  <c r="L222" i="37"/>
  <c r="M222" i="37"/>
  <c r="L220" i="37"/>
  <c r="M220" i="37"/>
  <c r="J222" i="37"/>
  <c r="I222" i="37"/>
  <c r="O222" i="37"/>
  <c r="A223" i="37"/>
  <c r="H222" i="37"/>
  <c r="G222" i="37"/>
  <c r="H220" i="37"/>
  <c r="I220" i="37"/>
  <c r="G220" i="37"/>
  <c r="J220" i="37"/>
  <c r="F142" i="37"/>
  <c r="C142" i="37"/>
  <c r="O142" i="37" s="1"/>
  <c r="B142" i="37"/>
  <c r="K142" i="37" s="1"/>
  <c r="D142" i="37"/>
  <c r="E223" i="37" l="1"/>
  <c r="N223" i="37"/>
  <c r="L223" i="37"/>
  <c r="M223" i="37"/>
  <c r="G223" i="37"/>
  <c r="A224" i="37"/>
  <c r="J223" i="37"/>
  <c r="H223" i="37"/>
  <c r="I223" i="37"/>
  <c r="O223" i="37"/>
  <c r="B143" i="37"/>
  <c r="K143" i="37" s="1"/>
  <c r="F143" i="37"/>
  <c r="C143" i="37"/>
  <c r="O143" i="37" s="1"/>
  <c r="D143" i="37"/>
  <c r="E224" i="37" l="1"/>
  <c r="N224" i="37"/>
  <c r="L224" i="37"/>
  <c r="M224" i="37"/>
  <c r="J224" i="37"/>
  <c r="O224" i="37"/>
  <c r="I224" i="37"/>
  <c r="H224" i="37"/>
  <c r="G224" i="37"/>
  <c r="A225" i="37"/>
  <c r="D144" i="37"/>
  <c r="C144" i="37"/>
  <c r="B144" i="37"/>
  <c r="K144" i="37" s="1"/>
  <c r="F144" i="37"/>
  <c r="E225" i="37" l="1"/>
  <c r="N225" i="37"/>
  <c r="L225" i="37"/>
  <c r="M225" i="37"/>
  <c r="J225" i="37"/>
  <c r="I225" i="37"/>
  <c r="A226" i="37"/>
  <c r="H225" i="37"/>
  <c r="G225" i="37"/>
  <c r="D145" i="37"/>
  <c r="B145" i="37"/>
  <c r="K145" i="37" s="1"/>
  <c r="C145" i="37"/>
  <c r="F145" i="37"/>
  <c r="E226" i="37" l="1"/>
  <c r="N226" i="37"/>
  <c r="L226" i="37"/>
  <c r="M226" i="37"/>
  <c r="J226" i="37"/>
  <c r="I226" i="37"/>
  <c r="H226" i="37"/>
  <c r="A227" i="37"/>
  <c r="G226" i="37"/>
  <c r="B146" i="37"/>
  <c r="K146" i="37" s="1"/>
  <c r="F146" i="37"/>
  <c r="C146" i="37"/>
  <c r="D146" i="37"/>
  <c r="E227" i="37" l="1"/>
  <c r="N227" i="37"/>
  <c r="L227" i="37"/>
  <c r="M227" i="37"/>
  <c r="G227" i="37"/>
  <c r="I227" i="37"/>
  <c r="J227" i="37"/>
  <c r="H227" i="37"/>
  <c r="A235" i="37"/>
  <c r="C147" i="37"/>
  <c r="B147" i="37"/>
  <c r="K147" i="37" s="1"/>
  <c r="F147" i="37"/>
  <c r="D147" i="37"/>
  <c r="E235" i="37" l="1"/>
  <c r="N235" i="37"/>
  <c r="L235" i="37"/>
  <c r="M235" i="37"/>
  <c r="H235" i="37"/>
  <c r="J235" i="37"/>
  <c r="G235" i="37"/>
  <c r="I235" i="37"/>
  <c r="O235" i="37"/>
  <c r="A236" i="37"/>
  <c r="F148" i="37"/>
  <c r="B148" i="37"/>
  <c r="K148" i="37" s="1"/>
  <c r="D148" i="37"/>
  <c r="C148" i="37"/>
  <c r="O148" i="37" s="1"/>
  <c r="E236" i="37" l="1"/>
  <c r="N236" i="37"/>
  <c r="L236" i="37"/>
  <c r="M236" i="37"/>
  <c r="G236" i="37"/>
  <c r="A237" i="37"/>
  <c r="J236" i="37"/>
  <c r="I236" i="37"/>
  <c r="H236" i="37"/>
  <c r="O236" i="37"/>
  <c r="F149" i="37"/>
  <c r="D149" i="37"/>
  <c r="C149" i="37"/>
  <c r="O149" i="37" s="1"/>
  <c r="B149" i="37"/>
  <c r="K149" i="37" s="1"/>
  <c r="E237" i="37" l="1"/>
  <c r="N237" i="37"/>
  <c r="L237" i="37"/>
  <c r="M237" i="37"/>
  <c r="G237" i="37"/>
  <c r="A238" i="37"/>
  <c r="H237" i="37"/>
  <c r="J237" i="37"/>
  <c r="O237" i="37"/>
  <c r="I237" i="37"/>
  <c r="D150" i="37"/>
  <c r="F150" i="37"/>
  <c r="C150" i="37"/>
  <c r="O150" i="37" s="1"/>
  <c r="B150" i="37"/>
  <c r="K150" i="37" s="1"/>
  <c r="E238" i="37" l="1"/>
  <c r="N238" i="37"/>
  <c r="L238" i="37"/>
  <c r="M238" i="37"/>
  <c r="J238" i="37"/>
  <c r="A239" i="37"/>
  <c r="I238" i="37"/>
  <c r="O238" i="37"/>
  <c r="H238" i="37"/>
  <c r="G238" i="37"/>
  <c r="D151" i="37"/>
  <c r="B151" i="37"/>
  <c r="K151" i="37" s="1"/>
  <c r="F151" i="37"/>
  <c r="C151" i="37"/>
  <c r="E239" i="37" l="1"/>
  <c r="N239" i="37"/>
  <c r="L239" i="37"/>
  <c r="M239" i="37"/>
  <c r="J239" i="37"/>
  <c r="G239" i="37"/>
  <c r="I239" i="37"/>
  <c r="H239" i="37"/>
  <c r="A240" i="37"/>
  <c r="A242" i="37"/>
  <c r="C152" i="37"/>
  <c r="B152" i="37"/>
  <c r="K152" i="37" s="1"/>
  <c r="F152" i="37"/>
  <c r="D152" i="37"/>
  <c r="E240" i="37" l="1"/>
  <c r="N240" i="37"/>
  <c r="E242" i="37"/>
  <c r="N242" i="37"/>
  <c r="L242" i="37"/>
  <c r="M242" i="37"/>
  <c r="L240" i="37"/>
  <c r="M240" i="37"/>
  <c r="A241" i="37"/>
  <c r="I240" i="37"/>
  <c r="J240" i="37"/>
  <c r="G240" i="37"/>
  <c r="H240" i="37"/>
  <c r="H242" i="37"/>
  <c r="J242" i="37"/>
  <c r="A243" i="37"/>
  <c r="I242" i="37"/>
  <c r="O242" i="37"/>
  <c r="G242" i="37"/>
  <c r="B153" i="37"/>
  <c r="K153" i="37" s="1"/>
  <c r="F153" i="37"/>
  <c r="C153" i="37"/>
  <c r="D153" i="37"/>
  <c r="E243" i="37" l="1"/>
  <c r="N243" i="37"/>
  <c r="E241" i="37"/>
  <c r="N241" i="37"/>
  <c r="L241" i="37"/>
  <c r="M241" i="37"/>
  <c r="L243" i="37"/>
  <c r="M243" i="37"/>
  <c r="J243" i="37"/>
  <c r="G243" i="37"/>
  <c r="I243" i="37"/>
  <c r="O243" i="37"/>
  <c r="H243" i="37"/>
  <c r="A244" i="37"/>
  <c r="H241" i="37"/>
  <c r="G241" i="37"/>
  <c r="I241" i="37"/>
  <c r="J241" i="37"/>
  <c r="C154" i="37"/>
  <c r="D154" i="37"/>
  <c r="F154" i="37"/>
  <c r="B154" i="37"/>
  <c r="K154" i="37" s="1"/>
  <c r="E244" i="37" l="1"/>
  <c r="N244" i="37"/>
  <c r="L244" i="37"/>
  <c r="M244" i="37"/>
  <c r="I244" i="37"/>
  <c r="A245" i="37"/>
  <c r="G244" i="37"/>
  <c r="O244" i="37"/>
  <c r="J244" i="37"/>
  <c r="H244" i="37"/>
  <c r="C155" i="37"/>
  <c r="O155" i="37" s="1"/>
  <c r="F155" i="37"/>
  <c r="B155" i="37"/>
  <c r="K155" i="37" s="1"/>
  <c r="D155" i="37"/>
  <c r="E245" i="37" l="1"/>
  <c r="N245" i="37"/>
  <c r="L245" i="37"/>
  <c r="M245" i="37"/>
  <c r="J245" i="37"/>
  <c r="O245" i="37"/>
  <c r="H245" i="37"/>
  <c r="I245" i="37"/>
  <c r="G245" i="37"/>
  <c r="A246" i="37"/>
  <c r="A249" i="37"/>
  <c r="B156" i="37"/>
  <c r="K156" i="37" s="1"/>
  <c r="F156" i="37"/>
  <c r="C156" i="37"/>
  <c r="O156" i="37" s="1"/>
  <c r="D156" i="37"/>
  <c r="E246" i="37" l="1"/>
  <c r="N246" i="37"/>
  <c r="E249" i="37"/>
  <c r="N249" i="37"/>
  <c r="L246" i="37"/>
  <c r="M246" i="37"/>
  <c r="L249" i="37"/>
  <c r="M249" i="37"/>
  <c r="I246" i="37"/>
  <c r="A247" i="37"/>
  <c r="H246" i="37"/>
  <c r="G246" i="37"/>
  <c r="J246" i="37"/>
  <c r="G249" i="37"/>
  <c r="A250" i="37"/>
  <c r="J249" i="37"/>
  <c r="O249" i="37"/>
  <c r="H249" i="37"/>
  <c r="I249" i="37"/>
  <c r="D157" i="37"/>
  <c r="B157" i="37"/>
  <c r="K157" i="37" s="1"/>
  <c r="F157" i="37"/>
  <c r="C157" i="37"/>
  <c r="O157" i="37" s="1"/>
  <c r="E247" i="37" l="1"/>
  <c r="N247" i="37"/>
  <c r="E250" i="37"/>
  <c r="N250" i="37"/>
  <c r="L250" i="37"/>
  <c r="M250" i="37"/>
  <c r="L247" i="37"/>
  <c r="M247" i="37"/>
  <c r="H250" i="37"/>
  <c r="J250" i="37"/>
  <c r="O250" i="37"/>
  <c r="I250" i="37"/>
  <c r="G250" i="37"/>
  <c r="A251" i="37"/>
  <c r="I247" i="37"/>
  <c r="H247" i="37"/>
  <c r="J247" i="37"/>
  <c r="A248" i="37"/>
  <c r="G247" i="37"/>
  <c r="F158" i="37"/>
  <c r="D158" i="37"/>
  <c r="B158" i="37"/>
  <c r="K158" i="37" s="1"/>
  <c r="C158" i="37"/>
  <c r="E248" i="37" l="1"/>
  <c r="N248" i="37"/>
  <c r="E251" i="37"/>
  <c r="N251" i="37"/>
  <c r="L251" i="37"/>
  <c r="M251" i="37"/>
  <c r="L248" i="37"/>
  <c r="M248" i="37"/>
  <c r="H251" i="37"/>
  <c r="O251" i="37"/>
  <c r="J251" i="37"/>
  <c r="A252" i="37"/>
  <c r="G251" i="37"/>
  <c r="I251" i="37"/>
  <c r="J248" i="37"/>
  <c r="H248" i="37"/>
  <c r="I248" i="37"/>
  <c r="G248" i="37"/>
  <c r="F159" i="37"/>
  <c r="D159" i="37"/>
  <c r="B159" i="37"/>
  <c r="K159" i="37" s="1"/>
  <c r="C159" i="37"/>
  <c r="E252" i="37" l="1"/>
  <c r="N252" i="37"/>
  <c r="L252" i="37"/>
  <c r="M252" i="37"/>
  <c r="I252" i="37"/>
  <c r="J252" i="37"/>
  <c r="H252" i="37"/>
  <c r="A253" i="37"/>
  <c r="G252" i="37"/>
  <c r="O252" i="37"/>
  <c r="F160" i="37"/>
  <c r="B160" i="37"/>
  <c r="K160" i="37" s="1"/>
  <c r="D160" i="37"/>
  <c r="C160" i="37"/>
  <c r="E253" i="37" l="1"/>
  <c r="N253" i="37"/>
  <c r="L253" i="37"/>
  <c r="M253" i="37"/>
  <c r="G253" i="37"/>
  <c r="J253" i="37"/>
  <c r="H253" i="37"/>
  <c r="A254" i="37"/>
  <c r="I253" i="37"/>
  <c r="B161" i="37"/>
  <c r="K161" i="37" s="1"/>
  <c r="D161" i="37"/>
  <c r="F161" i="37"/>
  <c r="C161" i="37"/>
  <c r="E254" i="37" l="1"/>
  <c r="N254" i="37"/>
  <c r="L254" i="37"/>
  <c r="M254" i="37"/>
  <c r="J254" i="37"/>
  <c r="I254" i="37"/>
  <c r="A255" i="37"/>
  <c r="H254" i="37"/>
  <c r="G254" i="37"/>
  <c r="B162" i="37"/>
  <c r="K162" i="37" s="1"/>
  <c r="D162" i="37"/>
  <c r="C162" i="37"/>
  <c r="O162" i="37" s="1"/>
  <c r="F162" i="37"/>
  <c r="E255" i="37" l="1"/>
  <c r="N255" i="37"/>
  <c r="L255" i="37"/>
  <c r="M255" i="37"/>
  <c r="G255" i="37"/>
  <c r="I255" i="37"/>
  <c r="H255" i="37"/>
  <c r="J255" i="37"/>
  <c r="A263" i="37"/>
  <c r="C163" i="37"/>
  <c r="O163" i="37" s="1"/>
  <c r="B163" i="37"/>
  <c r="K163" i="37" s="1"/>
  <c r="F163" i="37"/>
  <c r="D163" i="37"/>
  <c r="E263" i="37" l="1"/>
  <c r="N263" i="37"/>
  <c r="L263" i="37"/>
  <c r="M263" i="37"/>
  <c r="H263" i="37"/>
  <c r="O263" i="37"/>
  <c r="J263" i="37"/>
  <c r="A264" i="37"/>
  <c r="G263" i="37"/>
  <c r="I263" i="37"/>
  <c r="C164" i="37"/>
  <c r="O164" i="37" s="1"/>
  <c r="F164" i="37"/>
  <c r="B164" i="37"/>
  <c r="K164" i="37" s="1"/>
  <c r="D164" i="37"/>
  <c r="E264" i="37" l="1"/>
  <c r="N264" i="37"/>
  <c r="L264" i="37"/>
  <c r="M264" i="37"/>
  <c r="G264" i="37"/>
  <c r="O264" i="37"/>
  <c r="J264" i="37"/>
  <c r="I264" i="37"/>
  <c r="A265" i="37"/>
  <c r="H264" i="37"/>
  <c r="B165" i="37"/>
  <c r="K165" i="37" s="1"/>
  <c r="F165" i="37"/>
  <c r="D165" i="37"/>
  <c r="C165" i="37"/>
  <c r="E265" i="37" l="1"/>
  <c r="N265" i="37"/>
  <c r="L265" i="37"/>
  <c r="M265" i="37"/>
  <c r="G265" i="37"/>
  <c r="O265" i="37"/>
  <c r="J265" i="37"/>
  <c r="A266" i="37"/>
  <c r="H265" i="37"/>
  <c r="I265" i="37"/>
  <c r="C166" i="37"/>
  <c r="B166" i="37"/>
  <c r="K166" i="37" s="1"/>
  <c r="D166" i="37"/>
  <c r="F166" i="37"/>
  <c r="E266" i="37" l="1"/>
  <c r="N266" i="37"/>
  <c r="L266" i="37"/>
  <c r="M266" i="37"/>
  <c r="J266" i="37"/>
  <c r="O266" i="37"/>
  <c r="I266" i="37"/>
  <c r="A267" i="37"/>
  <c r="H266" i="37"/>
  <c r="G266" i="37"/>
  <c r="B167" i="37"/>
  <c r="K167" i="37" s="1"/>
  <c r="F167" i="37"/>
  <c r="C167" i="37"/>
  <c r="D167" i="37"/>
  <c r="E267" i="37" l="1"/>
  <c r="N267" i="37"/>
  <c r="L267" i="37"/>
  <c r="M267" i="37"/>
  <c r="H267" i="37"/>
  <c r="A268" i="37"/>
  <c r="J267" i="37"/>
  <c r="G267" i="37"/>
  <c r="I267" i="37"/>
  <c r="A270" i="37"/>
  <c r="F168" i="37"/>
  <c r="D168" i="37"/>
  <c r="C168" i="37"/>
  <c r="B168" i="37"/>
  <c r="K168" i="37" s="1"/>
  <c r="E270" i="37" l="1"/>
  <c r="N270" i="37"/>
  <c r="E268" i="37"/>
  <c r="N268" i="37"/>
  <c r="L270" i="37"/>
  <c r="M270" i="37"/>
  <c r="L268" i="37"/>
  <c r="M268" i="37"/>
  <c r="G270" i="37"/>
  <c r="H270" i="37"/>
  <c r="A271" i="37"/>
  <c r="J270" i="37"/>
  <c r="I270" i="37"/>
  <c r="O270" i="37"/>
  <c r="A269" i="37"/>
  <c r="I268" i="37"/>
  <c r="J268" i="37"/>
  <c r="H268" i="37"/>
  <c r="G268" i="37"/>
  <c r="B169" i="37"/>
  <c r="K169" i="37" s="1"/>
  <c r="F169" i="37"/>
  <c r="D169" i="37"/>
  <c r="C169" i="37"/>
  <c r="O169" i="37" s="1"/>
  <c r="E269" i="37" l="1"/>
  <c r="N269" i="37"/>
  <c r="E271" i="37"/>
  <c r="N271" i="37"/>
  <c r="L269" i="37"/>
  <c r="M269" i="37"/>
  <c r="L271" i="37"/>
  <c r="M271" i="37"/>
  <c r="H269" i="37"/>
  <c r="I269" i="37"/>
  <c r="G269" i="37"/>
  <c r="J269" i="37"/>
  <c r="G271" i="37"/>
  <c r="I271" i="37"/>
  <c r="A272" i="37"/>
  <c r="H271" i="37"/>
  <c r="O271" i="37"/>
  <c r="J271" i="37"/>
  <c r="C170" i="37"/>
  <c r="O170" i="37" s="1"/>
  <c r="B170" i="37"/>
  <c r="K170" i="37" s="1"/>
  <c r="F170" i="37"/>
  <c r="D170" i="37"/>
  <c r="E272" i="37" l="1"/>
  <c r="N272" i="37"/>
  <c r="L272" i="37"/>
  <c r="M272" i="37"/>
  <c r="G272" i="37"/>
  <c r="O272" i="37"/>
  <c r="J272" i="37"/>
  <c r="I272" i="37"/>
  <c r="A273" i="37"/>
  <c r="H272" i="37"/>
  <c r="C171" i="37"/>
  <c r="O171" i="37" s="1"/>
  <c r="F171" i="37"/>
  <c r="B171" i="37"/>
  <c r="K171" i="37" s="1"/>
  <c r="D171" i="37"/>
  <c r="E273" i="37" l="1"/>
  <c r="N273" i="37"/>
  <c r="L273" i="37"/>
  <c r="M273" i="37"/>
  <c r="J273" i="37"/>
  <c r="A274" i="37"/>
  <c r="H273" i="37"/>
  <c r="I273" i="37"/>
  <c r="O273" i="37"/>
  <c r="G273" i="37"/>
  <c r="B172" i="37"/>
  <c r="K172" i="37" s="1"/>
  <c r="F172" i="37"/>
  <c r="C172" i="37"/>
  <c r="D172" i="37"/>
  <c r="E274" i="37" l="1"/>
  <c r="N274" i="37"/>
  <c r="L274" i="37"/>
  <c r="M274" i="37"/>
  <c r="G274" i="37"/>
  <c r="J274" i="37"/>
  <c r="I274" i="37"/>
  <c r="A275" i="37"/>
  <c r="H274" i="37"/>
  <c r="A277" i="37"/>
  <c r="C173" i="37"/>
  <c r="B173" i="37"/>
  <c r="K173" i="37" s="1"/>
  <c r="D173" i="37"/>
  <c r="F173" i="37"/>
  <c r="E277" i="37" l="1"/>
  <c r="N277" i="37"/>
  <c r="E275" i="37"/>
  <c r="N275" i="37"/>
  <c r="L277" i="37"/>
  <c r="M277" i="37"/>
  <c r="L275" i="37"/>
  <c r="M275" i="37"/>
  <c r="G275" i="37"/>
  <c r="I275" i="37"/>
  <c r="H275" i="37"/>
  <c r="A276" i="37"/>
  <c r="J275" i="37"/>
  <c r="H277" i="37"/>
  <c r="G277" i="37"/>
  <c r="A278" i="37"/>
  <c r="J277" i="37"/>
  <c r="O277" i="37"/>
  <c r="I277" i="37"/>
  <c r="C174" i="37"/>
  <c r="D174" i="37"/>
  <c r="B174" i="37"/>
  <c r="K174" i="37" s="1"/>
  <c r="F174" i="37"/>
  <c r="E278" i="37" l="1"/>
  <c r="N278" i="37"/>
  <c r="E276" i="37"/>
  <c r="N276" i="37"/>
  <c r="L276" i="37"/>
  <c r="M276" i="37"/>
  <c r="L278" i="37"/>
  <c r="M278" i="37"/>
  <c r="J276" i="37"/>
  <c r="H276" i="37"/>
  <c r="G276" i="37"/>
  <c r="I276" i="37"/>
  <c r="H278" i="37"/>
  <c r="J278" i="37"/>
  <c r="A279" i="37"/>
  <c r="I278" i="37"/>
  <c r="O278" i="37"/>
  <c r="G278" i="37"/>
  <c r="B175" i="37"/>
  <c r="K175" i="37" s="1"/>
  <c r="C175" i="37"/>
  <c r="D175" i="37"/>
  <c r="F175" i="37"/>
  <c r="E279" i="37" l="1"/>
  <c r="N279" i="37"/>
  <c r="L279" i="37"/>
  <c r="M279" i="37"/>
  <c r="H279" i="37"/>
  <c r="O279" i="37"/>
  <c r="J279" i="37"/>
  <c r="G279" i="37"/>
  <c r="A280" i="37"/>
  <c r="I279" i="37"/>
  <c r="F176" i="37"/>
  <c r="D176" i="37"/>
  <c r="B176" i="37"/>
  <c r="K176" i="37" s="1"/>
  <c r="C176" i="37"/>
  <c r="O176" i="37" s="1"/>
  <c r="E280" i="37" l="1"/>
  <c r="N280" i="37"/>
  <c r="L280" i="37"/>
  <c r="M280" i="37"/>
  <c r="G280" i="37"/>
  <c r="A281" i="37"/>
  <c r="J280" i="37"/>
  <c r="I280" i="37"/>
  <c r="H280" i="37"/>
  <c r="O280" i="37"/>
  <c r="D177" i="37"/>
  <c r="F177" i="37"/>
  <c r="B177" i="37"/>
  <c r="K177" i="37" s="1"/>
  <c r="C177" i="37"/>
  <c r="O177" i="37" s="1"/>
  <c r="E281" i="37" l="1"/>
  <c r="N281" i="37"/>
  <c r="L281" i="37"/>
  <c r="M281" i="37"/>
  <c r="G281" i="37"/>
  <c r="A282" i="37"/>
  <c r="J281" i="37"/>
  <c r="H281" i="37"/>
  <c r="I281" i="37"/>
  <c r="F178" i="37"/>
  <c r="B178" i="37"/>
  <c r="K178" i="37" s="1"/>
  <c r="C178" i="37"/>
  <c r="O178" i="37" s="1"/>
  <c r="D178" i="37"/>
  <c r="E282" i="37" l="1"/>
  <c r="N282" i="37"/>
  <c r="L282" i="37"/>
  <c r="M282" i="37"/>
  <c r="G282" i="37"/>
  <c r="J282" i="37"/>
  <c r="I282" i="37"/>
  <c r="A283" i="37"/>
  <c r="H282" i="37"/>
  <c r="C179" i="37"/>
  <c r="D179" i="37"/>
  <c r="B179" i="37"/>
  <c r="K179" i="37" s="1"/>
  <c r="F179" i="37"/>
  <c r="E283" i="37" l="1"/>
  <c r="N283" i="37"/>
  <c r="L283" i="37"/>
  <c r="M283" i="37"/>
  <c r="G283" i="37"/>
  <c r="J283" i="37"/>
  <c r="I283" i="37"/>
  <c r="H283" i="37"/>
  <c r="A291" i="37"/>
  <c r="D180" i="37"/>
  <c r="F180" i="37"/>
  <c r="C180" i="37"/>
  <c r="B180" i="37"/>
  <c r="K180" i="37" s="1"/>
  <c r="E291" i="37" l="1"/>
  <c r="N291" i="37"/>
  <c r="L291" i="37"/>
  <c r="M291" i="37"/>
  <c r="H291" i="37"/>
  <c r="A292" i="37"/>
  <c r="G291" i="37"/>
  <c r="J291" i="37"/>
  <c r="I291" i="37"/>
  <c r="O291" i="37"/>
  <c r="D181" i="37"/>
  <c r="B181" i="37"/>
  <c r="K181" i="37" s="1"/>
  <c r="C181" i="37"/>
  <c r="F181" i="37"/>
  <c r="E292" i="37" l="1"/>
  <c r="N292" i="37"/>
  <c r="L292" i="37"/>
  <c r="M292" i="37"/>
  <c r="G292" i="37"/>
  <c r="A293" i="37"/>
  <c r="J292" i="37"/>
  <c r="I292" i="37"/>
  <c r="H292" i="37"/>
  <c r="O292" i="37"/>
  <c r="D182" i="37"/>
  <c r="C182" i="37"/>
  <c r="F182" i="37"/>
  <c r="B182" i="37"/>
  <c r="K182" i="37" s="1"/>
  <c r="E293" i="37" l="1"/>
  <c r="N293" i="37"/>
  <c r="L293" i="37"/>
  <c r="M293" i="37"/>
  <c r="G293" i="37"/>
  <c r="A294" i="37"/>
  <c r="J293" i="37"/>
  <c r="O293" i="37"/>
  <c r="I293" i="37"/>
  <c r="H293" i="37"/>
  <c r="C183" i="37"/>
  <c r="O183" i="37" s="1"/>
  <c r="B183" i="37"/>
  <c r="K183" i="37" s="1"/>
  <c r="F183" i="37"/>
  <c r="D183" i="37"/>
  <c r="E294" i="37" l="1"/>
  <c r="N294" i="37"/>
  <c r="L294" i="37"/>
  <c r="M294" i="37"/>
  <c r="J294" i="37"/>
  <c r="O294" i="37"/>
  <c r="I294" i="37"/>
  <c r="A295" i="37"/>
  <c r="H294" i="37"/>
  <c r="G294" i="37"/>
  <c r="D184" i="37"/>
  <c r="F184" i="37"/>
  <c r="C184" i="37"/>
  <c r="O184" i="37" s="1"/>
  <c r="B184" i="37"/>
  <c r="K184" i="37" s="1"/>
  <c r="E295" i="37" l="1"/>
  <c r="N295" i="37"/>
  <c r="L295" i="37"/>
  <c r="M295" i="37"/>
  <c r="H295" i="37"/>
  <c r="A296" i="37"/>
  <c r="G295" i="37"/>
  <c r="J295" i="37"/>
  <c r="I295" i="37"/>
  <c r="A298" i="37"/>
  <c r="C185" i="37"/>
  <c r="O185" i="37" s="1"/>
  <c r="D185" i="37"/>
  <c r="B185" i="37"/>
  <c r="K185" i="37" s="1"/>
  <c r="F185" i="37"/>
  <c r="E298" i="37" l="1"/>
  <c r="N298" i="37"/>
  <c r="E296" i="37"/>
  <c r="N296" i="37"/>
  <c r="L298" i="37"/>
  <c r="M298" i="37"/>
  <c r="L296" i="37"/>
  <c r="M296" i="37"/>
  <c r="H298" i="37"/>
  <c r="G298" i="37"/>
  <c r="J298" i="37"/>
  <c r="A299" i="37"/>
  <c r="I298" i="37"/>
  <c r="O298" i="37"/>
  <c r="A297" i="37"/>
  <c r="J296" i="37"/>
  <c r="I296" i="37"/>
  <c r="H296" i="37"/>
  <c r="G296" i="37"/>
  <c r="D186" i="37"/>
  <c r="B186" i="37"/>
  <c r="K186" i="37" s="1"/>
  <c r="F186" i="37"/>
  <c r="C186" i="37"/>
  <c r="E297" i="37" l="1"/>
  <c r="N297" i="37"/>
  <c r="E299" i="37"/>
  <c r="N299" i="37"/>
  <c r="L297" i="37"/>
  <c r="M297" i="37"/>
  <c r="L299" i="37"/>
  <c r="M299" i="37"/>
  <c r="H297" i="37"/>
  <c r="G297" i="37"/>
  <c r="J297" i="37"/>
  <c r="I297" i="37"/>
  <c r="J299" i="37"/>
  <c r="I299" i="37"/>
  <c r="O299" i="37"/>
  <c r="H299" i="37"/>
  <c r="A300" i="37"/>
  <c r="G299" i="37"/>
  <c r="F187" i="37"/>
  <c r="C187" i="37"/>
  <c r="D187" i="37"/>
  <c r="B187" i="37"/>
  <c r="K187" i="37" s="1"/>
  <c r="E300" i="37" l="1"/>
  <c r="N300" i="37"/>
  <c r="L300" i="37"/>
  <c r="M300" i="37"/>
  <c r="G300" i="37"/>
  <c r="A301" i="37"/>
  <c r="O300" i="37"/>
  <c r="J300" i="37"/>
  <c r="I300" i="37"/>
  <c r="H300" i="37"/>
  <c r="C188" i="37"/>
  <c r="F188" i="37"/>
  <c r="B188" i="37"/>
  <c r="K188" i="37" s="1"/>
  <c r="D188" i="37"/>
  <c r="E301" i="37" l="1"/>
  <c r="N301" i="37"/>
  <c r="L301" i="37"/>
  <c r="M301" i="37"/>
  <c r="J301" i="37"/>
  <c r="O301" i="37"/>
  <c r="I301" i="37"/>
  <c r="H301" i="37"/>
  <c r="G301" i="37"/>
  <c r="A302" i="37"/>
  <c r="B189" i="37"/>
  <c r="K189" i="37" s="1"/>
  <c r="D189" i="37"/>
  <c r="C189" i="37"/>
  <c r="F189" i="37"/>
  <c r="E302" i="37" l="1"/>
  <c r="N302" i="37"/>
  <c r="L302" i="37"/>
  <c r="M302" i="37"/>
  <c r="G302" i="37"/>
  <c r="J302" i="37"/>
  <c r="I302" i="37"/>
  <c r="A303" i="37"/>
  <c r="H302" i="37"/>
  <c r="A305" i="37"/>
  <c r="C190" i="37"/>
  <c r="O190" i="37" s="1"/>
  <c r="B190" i="37"/>
  <c r="K190" i="37" s="1"/>
  <c r="D190" i="37"/>
  <c r="F190" i="37"/>
  <c r="E305" i="37" l="1"/>
  <c r="N305" i="37"/>
  <c r="E303" i="37"/>
  <c r="N303" i="37"/>
  <c r="L305" i="37"/>
  <c r="M305" i="37"/>
  <c r="L303" i="37"/>
  <c r="M303" i="37"/>
  <c r="J303" i="37"/>
  <c r="I303" i="37"/>
  <c r="H303" i="37"/>
  <c r="A304" i="37"/>
  <c r="G303" i="37"/>
  <c r="H305" i="37"/>
  <c r="G305" i="37"/>
  <c r="A306" i="37"/>
  <c r="J305" i="37"/>
  <c r="O305" i="37"/>
  <c r="I305" i="37"/>
  <c r="B191" i="37"/>
  <c r="K191" i="37" s="1"/>
  <c r="C191" i="37"/>
  <c r="O191" i="37" s="1"/>
  <c r="D191" i="37"/>
  <c r="F191" i="37"/>
  <c r="E306" i="37" l="1"/>
  <c r="N306" i="37"/>
  <c r="E304" i="37"/>
  <c r="N304" i="37"/>
  <c r="L304" i="37"/>
  <c r="M304" i="37"/>
  <c r="L306" i="37"/>
  <c r="M306" i="37"/>
  <c r="I304" i="37"/>
  <c r="H304" i="37"/>
  <c r="G304" i="37"/>
  <c r="J304" i="37"/>
  <c r="G306" i="37"/>
  <c r="A307" i="37"/>
  <c r="J306" i="37"/>
  <c r="I306" i="37"/>
  <c r="O306" i="37"/>
  <c r="H306" i="37"/>
  <c r="D192" i="37"/>
  <c r="B192" i="37"/>
  <c r="K192" i="37" s="1"/>
  <c r="F192" i="37"/>
  <c r="C192" i="37"/>
  <c r="O192" i="37" s="1"/>
  <c r="E307" i="37" l="1"/>
  <c r="N307" i="37"/>
  <c r="L307" i="37"/>
  <c r="M307" i="37"/>
  <c r="H307" i="37"/>
  <c r="O307" i="37"/>
  <c r="G307" i="37"/>
  <c r="J307" i="37"/>
  <c r="I307" i="37"/>
  <c r="A308" i="37"/>
  <c r="C193" i="37"/>
  <c r="D193" i="37"/>
  <c r="B193" i="37"/>
  <c r="K193" i="37" s="1"/>
  <c r="F193" i="37"/>
  <c r="E308" i="37" l="1"/>
  <c r="N308" i="37"/>
  <c r="L308" i="37"/>
  <c r="M308" i="37"/>
  <c r="G308" i="37"/>
  <c r="I308" i="37"/>
  <c r="O308" i="37"/>
  <c r="A309" i="37"/>
  <c r="J308" i="37"/>
  <c r="H308" i="37"/>
  <c r="B194" i="37"/>
  <c r="K194" i="37" s="1"/>
  <c r="F194" i="37"/>
  <c r="C194" i="37"/>
  <c r="D194" i="37"/>
  <c r="E309" i="37" l="1"/>
  <c r="N309" i="37"/>
  <c r="L309" i="37"/>
  <c r="M309" i="37"/>
  <c r="G309" i="37"/>
  <c r="J309" i="37"/>
  <c r="A310" i="37"/>
  <c r="I309" i="37"/>
  <c r="H309" i="37"/>
  <c r="C195" i="37"/>
  <c r="D195" i="37"/>
  <c r="B195" i="37"/>
  <c r="K195" i="37" s="1"/>
  <c r="F195" i="37"/>
  <c r="E310" i="37" l="1"/>
  <c r="N310" i="37"/>
  <c r="L310" i="37"/>
  <c r="M310" i="37"/>
  <c r="G310" i="37"/>
  <c r="J310" i="37"/>
  <c r="I310" i="37"/>
  <c r="A311" i="37"/>
  <c r="H310" i="37"/>
  <c r="F196" i="37"/>
  <c r="D196" i="37"/>
  <c r="C196" i="37"/>
  <c r="B196" i="37"/>
  <c r="K196" i="37" s="1"/>
  <c r="E311" i="37" l="1"/>
  <c r="N311" i="37"/>
  <c r="L311" i="37"/>
  <c r="M311" i="37"/>
  <c r="J311" i="37"/>
  <c r="I311" i="37"/>
  <c r="H311" i="37"/>
  <c r="G311" i="37"/>
  <c r="A319" i="37"/>
  <c r="C197" i="37"/>
  <c r="O197" i="37" s="1"/>
  <c r="B197" i="37"/>
  <c r="K197" i="37" s="1"/>
  <c r="D197" i="37"/>
  <c r="F197" i="37"/>
  <c r="E319" i="37" l="1"/>
  <c r="N319" i="37"/>
  <c r="L319" i="37"/>
  <c r="M319" i="37"/>
  <c r="H319" i="37"/>
  <c r="O319" i="37"/>
  <c r="G319" i="37"/>
  <c r="J319" i="37"/>
  <c r="I319" i="37"/>
  <c r="A320" i="37"/>
  <c r="B198" i="37"/>
  <c r="K198" i="37" s="1"/>
  <c r="C198" i="37"/>
  <c r="O198" i="37" s="1"/>
  <c r="D198" i="37"/>
  <c r="F198" i="37"/>
  <c r="E320" i="37" l="1"/>
  <c r="N320" i="37"/>
  <c r="L320" i="37"/>
  <c r="M320" i="37"/>
  <c r="G320" i="37"/>
  <c r="O320" i="37"/>
  <c r="J320" i="37"/>
  <c r="I320" i="37"/>
  <c r="A321" i="37"/>
  <c r="H320" i="37"/>
  <c r="B199" i="37"/>
  <c r="K199" i="37" s="1"/>
  <c r="D199" i="37"/>
  <c r="F199" i="37"/>
  <c r="C199" i="37"/>
  <c r="O199" i="37" s="1"/>
  <c r="E321" i="37" l="1"/>
  <c r="N321" i="37"/>
  <c r="L321" i="37"/>
  <c r="M321" i="37"/>
  <c r="G321" i="37"/>
  <c r="A322" i="37"/>
  <c r="I321" i="37"/>
  <c r="J321" i="37"/>
  <c r="O321" i="37"/>
  <c r="H321" i="37"/>
  <c r="C200" i="37"/>
  <c r="F200" i="37"/>
  <c r="B200" i="37"/>
  <c r="K200" i="37" s="1"/>
  <c r="D200" i="37"/>
  <c r="E322" i="37" l="1"/>
  <c r="N322" i="37"/>
  <c r="L322" i="37"/>
  <c r="M322" i="37"/>
  <c r="J322" i="37"/>
  <c r="O322" i="37"/>
  <c r="I322" i="37"/>
  <c r="A323" i="37"/>
  <c r="H322" i="37"/>
  <c r="G322" i="37"/>
  <c r="F201" i="37"/>
  <c r="B201" i="37"/>
  <c r="K201" i="37" s="1"/>
  <c r="D201" i="37"/>
  <c r="C201" i="37"/>
  <c r="E323" i="37" l="1"/>
  <c r="N323" i="37"/>
  <c r="L323" i="37"/>
  <c r="M323" i="37"/>
  <c r="H323" i="37"/>
  <c r="A324" i="37"/>
  <c r="G323" i="37"/>
  <c r="J323" i="37"/>
  <c r="I323" i="37"/>
  <c r="A326" i="37"/>
  <c r="C202" i="37"/>
  <c r="B202" i="37"/>
  <c r="K202" i="37" s="1"/>
  <c r="D202" i="37"/>
  <c r="F202" i="37"/>
  <c r="E326" i="37" l="1"/>
  <c r="N326" i="37"/>
  <c r="E324" i="37"/>
  <c r="N324" i="37"/>
  <c r="L326" i="37"/>
  <c r="M326" i="37"/>
  <c r="L324" i="37"/>
  <c r="M324" i="37"/>
  <c r="H326" i="37"/>
  <c r="G326" i="37"/>
  <c r="O326" i="37"/>
  <c r="I326" i="37"/>
  <c r="J326" i="37"/>
  <c r="A327" i="37"/>
  <c r="A325" i="37"/>
  <c r="J324" i="37"/>
  <c r="I324" i="37"/>
  <c r="H324" i="37"/>
  <c r="G324" i="37"/>
  <c r="F203" i="37"/>
  <c r="C203" i="37"/>
  <c r="B203" i="37"/>
  <c r="K203" i="37" s="1"/>
  <c r="D203" i="37"/>
  <c r="E327" i="37" l="1"/>
  <c r="N327" i="37"/>
  <c r="E325" i="37"/>
  <c r="N325" i="37"/>
  <c r="L325" i="37"/>
  <c r="M325" i="37"/>
  <c r="L327" i="37"/>
  <c r="M327" i="37"/>
  <c r="H325" i="37"/>
  <c r="G325" i="37"/>
  <c r="I325" i="37"/>
  <c r="J325" i="37"/>
  <c r="J327" i="37"/>
  <c r="O327" i="37"/>
  <c r="H327" i="37"/>
  <c r="A328" i="37"/>
  <c r="I327" i="37"/>
  <c r="G327" i="37"/>
  <c r="F204" i="37"/>
  <c r="B204" i="37"/>
  <c r="K204" i="37" s="1"/>
  <c r="C204" i="37"/>
  <c r="O204" i="37" s="1"/>
  <c r="D204" i="37"/>
  <c r="E328" i="37" l="1"/>
  <c r="N328" i="37"/>
  <c r="L328" i="37"/>
  <c r="M328" i="37"/>
  <c r="G328" i="37"/>
  <c r="A329" i="37"/>
  <c r="J328" i="37"/>
  <c r="I328" i="37"/>
  <c r="O328" i="37"/>
  <c r="H328" i="37"/>
  <c r="C205" i="37"/>
  <c r="O205" i="37" s="1"/>
  <c r="D205" i="37"/>
  <c r="B205" i="37"/>
  <c r="K205" i="37" s="1"/>
  <c r="F205" i="37"/>
  <c r="E329" i="37" l="1"/>
  <c r="N329" i="37"/>
  <c r="L329" i="37"/>
  <c r="M329" i="37"/>
  <c r="J329" i="37"/>
  <c r="A330" i="37"/>
  <c r="I329" i="37"/>
  <c r="H329" i="37"/>
  <c r="G329" i="37"/>
  <c r="O329" i="37"/>
  <c r="B206" i="37"/>
  <c r="K206" i="37" s="1"/>
  <c r="D206" i="37"/>
  <c r="F206" i="37"/>
  <c r="C206" i="37"/>
  <c r="O206" i="37" s="1"/>
  <c r="E330" i="37" l="1"/>
  <c r="N330" i="37"/>
  <c r="L330" i="37"/>
  <c r="M330" i="37"/>
  <c r="G330" i="37"/>
  <c r="J330" i="37"/>
  <c r="I330" i="37"/>
  <c r="A331" i="37"/>
  <c r="H330" i="37"/>
  <c r="A333" i="37"/>
  <c r="D207" i="37"/>
  <c r="F207" i="37"/>
  <c r="B207" i="37"/>
  <c r="K207" i="37" s="1"/>
  <c r="C207" i="37"/>
  <c r="E333" i="37" l="1"/>
  <c r="N333" i="37"/>
  <c r="E331" i="37"/>
  <c r="N331" i="37"/>
  <c r="L333" i="37"/>
  <c r="M333" i="37"/>
  <c r="L331" i="37"/>
  <c r="M331" i="37"/>
  <c r="J331" i="37"/>
  <c r="I331" i="37"/>
  <c r="H331" i="37"/>
  <c r="A332" i="37"/>
  <c r="G331" i="37"/>
  <c r="H333" i="37"/>
  <c r="G333" i="37"/>
  <c r="O333" i="37"/>
  <c r="J333" i="37"/>
  <c r="A334" i="37"/>
  <c r="I333" i="37"/>
  <c r="B208" i="37"/>
  <c r="K208" i="37" s="1"/>
  <c r="F208" i="37"/>
  <c r="C208" i="37"/>
  <c r="D208" i="37"/>
  <c r="E334" i="37" l="1"/>
  <c r="N334" i="37"/>
  <c r="E332" i="37"/>
  <c r="N332" i="37"/>
  <c r="L332" i="37"/>
  <c r="M332" i="37"/>
  <c r="L334" i="37"/>
  <c r="M334" i="37"/>
  <c r="I332" i="37"/>
  <c r="H332" i="37"/>
  <c r="G332" i="37"/>
  <c r="J332" i="37"/>
  <c r="G334" i="37"/>
  <c r="J334" i="37"/>
  <c r="O334" i="37"/>
  <c r="I334" i="37"/>
  <c r="A335" i="37"/>
  <c r="H334" i="37"/>
  <c r="B209" i="37"/>
  <c r="K209" i="37" s="1"/>
  <c r="F209" i="37"/>
  <c r="C209" i="37"/>
  <c r="D209" i="37"/>
  <c r="E335" i="37" l="1"/>
  <c r="N335" i="37"/>
  <c r="L335" i="37"/>
  <c r="M335" i="37"/>
  <c r="H335" i="37"/>
  <c r="O335" i="37"/>
  <c r="G335" i="37"/>
  <c r="J335" i="37"/>
  <c r="I335" i="37"/>
  <c r="A336" i="37"/>
  <c r="B210" i="37"/>
  <c r="K210" i="37" s="1"/>
  <c r="F210" i="37"/>
  <c r="D210" i="37"/>
  <c r="C210" i="37"/>
  <c r="E336" i="37" l="1"/>
  <c r="N336" i="37"/>
  <c r="L336" i="37"/>
  <c r="M336" i="37"/>
  <c r="G336" i="37"/>
  <c r="A337" i="37"/>
  <c r="I336" i="37"/>
  <c r="H336" i="37"/>
  <c r="O336" i="37"/>
  <c r="J336" i="37"/>
  <c r="B211" i="37"/>
  <c r="K211" i="37" s="1"/>
  <c r="F211" i="37"/>
  <c r="C211" i="37"/>
  <c r="O211" i="37" s="1"/>
  <c r="D211" i="37"/>
  <c r="E337" i="37" l="1"/>
  <c r="N337" i="37"/>
  <c r="L337" i="37"/>
  <c r="M337" i="37"/>
  <c r="G337" i="37"/>
  <c r="J337" i="37"/>
  <c r="A338" i="37"/>
  <c r="I337" i="37"/>
  <c r="H337" i="37"/>
  <c r="F212" i="37"/>
  <c r="B212" i="37"/>
  <c r="K212" i="37" s="1"/>
  <c r="D212" i="37"/>
  <c r="C212" i="37"/>
  <c r="O212" i="37" s="1"/>
  <c r="E338" i="37" l="1"/>
  <c r="N338" i="37"/>
  <c r="L338" i="37"/>
  <c r="M338" i="37"/>
  <c r="G338" i="37"/>
  <c r="J338" i="37"/>
  <c r="I338" i="37"/>
  <c r="A339" i="37"/>
  <c r="H338" i="37"/>
  <c r="F213" i="37"/>
  <c r="B213" i="37"/>
  <c r="K213" i="37" s="1"/>
  <c r="C213" i="37"/>
  <c r="O213" i="37" s="1"/>
  <c r="D213" i="37"/>
  <c r="E339" i="37" l="1"/>
  <c r="N339" i="37"/>
  <c r="L339" i="37"/>
  <c r="M339" i="37"/>
  <c r="J339" i="37"/>
  <c r="I339" i="37"/>
  <c r="H339" i="37"/>
  <c r="G339" i="37"/>
  <c r="A347" i="37"/>
  <c r="F214" i="37"/>
  <c r="B214" i="37"/>
  <c r="K214" i="37" s="1"/>
  <c r="C214" i="37"/>
  <c r="D214" i="37"/>
  <c r="E347" i="37" l="1"/>
  <c r="N347" i="37"/>
  <c r="L347" i="37"/>
  <c r="M347" i="37"/>
  <c r="H347" i="37"/>
  <c r="O347" i="37"/>
  <c r="G347" i="37"/>
  <c r="J347" i="37"/>
  <c r="I347" i="37"/>
  <c r="A348" i="37"/>
  <c r="D215" i="37"/>
  <c r="B215" i="37"/>
  <c r="K215" i="37" s="1"/>
  <c r="F215" i="37"/>
  <c r="C215" i="37"/>
  <c r="E348" i="37" l="1"/>
  <c r="N348" i="37"/>
  <c r="L348" i="37"/>
  <c r="M348" i="37"/>
  <c r="G348" i="37"/>
  <c r="A349" i="37"/>
  <c r="J348" i="37"/>
  <c r="I348" i="37"/>
  <c r="H348" i="37"/>
  <c r="O348" i="37"/>
  <c r="F216" i="37"/>
  <c r="C216" i="37"/>
  <c r="B216" i="37"/>
  <c r="K216" i="37" s="1"/>
  <c r="D216" i="37"/>
  <c r="E349" i="37" l="1"/>
  <c r="N349" i="37"/>
  <c r="L349" i="37"/>
  <c r="M349" i="37"/>
  <c r="G349" i="37"/>
  <c r="A350" i="37"/>
  <c r="J349" i="37"/>
  <c r="O349" i="37"/>
  <c r="I349" i="37"/>
  <c r="H349" i="37"/>
  <c r="C217" i="37"/>
  <c r="F217" i="37"/>
  <c r="D217" i="37"/>
  <c r="B217" i="37"/>
  <c r="K217" i="37" s="1"/>
  <c r="E350" i="37" l="1"/>
  <c r="N350" i="37"/>
  <c r="L350" i="37"/>
  <c r="M350" i="37"/>
  <c r="J350" i="37"/>
  <c r="A351" i="37"/>
  <c r="H350" i="37"/>
  <c r="I350" i="37"/>
  <c r="O350" i="37"/>
  <c r="G350" i="37"/>
  <c r="D218" i="37"/>
  <c r="F218" i="37"/>
  <c r="B218" i="37"/>
  <c r="K218" i="37" s="1"/>
  <c r="C218" i="37"/>
  <c r="O218" i="37" s="1"/>
  <c r="E351" i="37" l="1"/>
  <c r="N351" i="37"/>
  <c r="L351" i="37"/>
  <c r="M351" i="37"/>
  <c r="H351" i="37"/>
  <c r="A352" i="37"/>
  <c r="G351" i="37"/>
  <c r="J351" i="37"/>
  <c r="I351" i="37"/>
  <c r="A354" i="37"/>
  <c r="B219" i="37"/>
  <c r="K219" i="37" s="1"/>
  <c r="C219" i="37"/>
  <c r="O219" i="37" s="1"/>
  <c r="F219" i="37"/>
  <c r="D219" i="37"/>
  <c r="E354" i="37" l="1"/>
  <c r="N354" i="37"/>
  <c r="E352" i="37"/>
  <c r="N352" i="37"/>
  <c r="L354" i="37"/>
  <c r="M354" i="37"/>
  <c r="L352" i="37"/>
  <c r="M352" i="37"/>
  <c r="H354" i="37"/>
  <c r="G354" i="37"/>
  <c r="O354" i="37"/>
  <c r="J354" i="37"/>
  <c r="A355" i="37"/>
  <c r="I354" i="37"/>
  <c r="A353" i="37"/>
  <c r="J352" i="37"/>
  <c r="I352" i="37"/>
  <c r="H352" i="37"/>
  <c r="G352" i="37"/>
  <c r="C220" i="37"/>
  <c r="O220" i="37" s="1"/>
  <c r="F220" i="37"/>
  <c r="B220" i="37"/>
  <c r="K220" i="37" s="1"/>
  <c r="D220" i="37"/>
  <c r="E355" i="37" l="1"/>
  <c r="N355" i="37"/>
  <c r="E353" i="37"/>
  <c r="N353" i="37"/>
  <c r="L353" i="37"/>
  <c r="M353" i="37"/>
  <c r="L355" i="37"/>
  <c r="M355" i="37"/>
  <c r="J353" i="37"/>
  <c r="I353" i="37"/>
  <c r="G353" i="37"/>
  <c r="H353" i="37"/>
  <c r="J355" i="37"/>
  <c r="I355" i="37"/>
  <c r="A356" i="37"/>
  <c r="H355" i="37"/>
  <c r="O355" i="37"/>
  <c r="G355" i="37"/>
  <c r="C221" i="37"/>
  <c r="D221" i="37"/>
  <c r="F221" i="37"/>
  <c r="B221" i="37"/>
  <c r="K221" i="37" s="1"/>
  <c r="E356" i="37" l="1"/>
  <c r="N356" i="37"/>
  <c r="L356" i="37"/>
  <c r="M356" i="37"/>
  <c r="G356" i="37"/>
  <c r="A357" i="37"/>
  <c r="J356" i="37"/>
  <c r="I356" i="37"/>
  <c r="H356" i="37"/>
  <c r="O356" i="37"/>
  <c r="C222" i="37"/>
  <c r="F222" i="37"/>
  <c r="D222" i="37"/>
  <c r="B222" i="37"/>
  <c r="K222" i="37" s="1"/>
  <c r="E357" i="37" l="1"/>
  <c r="N357" i="37"/>
  <c r="L357" i="37"/>
  <c r="M357" i="37"/>
  <c r="J357" i="37"/>
  <c r="O357" i="37"/>
  <c r="I357" i="37"/>
  <c r="H357" i="37"/>
  <c r="G357" i="37"/>
  <c r="A358" i="37"/>
  <c r="F223" i="37"/>
  <c r="B223" i="37"/>
  <c r="K223" i="37" s="1"/>
  <c r="C223" i="37"/>
  <c r="D223" i="37"/>
  <c r="E358" i="37" l="1"/>
  <c r="N358" i="37"/>
  <c r="L358" i="37"/>
  <c r="M358" i="37"/>
  <c r="G358" i="37"/>
  <c r="J358" i="37"/>
  <c r="I358" i="37"/>
  <c r="A359" i="37"/>
  <c r="H358" i="37"/>
  <c r="A361" i="37"/>
  <c r="F224" i="37"/>
  <c r="B224" i="37"/>
  <c r="K224" i="37" s="1"/>
  <c r="C224" i="37"/>
  <c r="D224" i="37"/>
  <c r="E361" i="37" l="1"/>
  <c r="N361" i="37"/>
  <c r="E359" i="37"/>
  <c r="N359" i="37"/>
  <c r="L361" i="37"/>
  <c r="M361" i="37"/>
  <c r="L359" i="37"/>
  <c r="M359" i="37"/>
  <c r="J359" i="37"/>
  <c r="I359" i="37"/>
  <c r="H359" i="37"/>
  <c r="A360" i="37"/>
  <c r="G359" i="37"/>
  <c r="H361" i="37"/>
  <c r="G361" i="37"/>
  <c r="O361" i="37"/>
  <c r="J361" i="37"/>
  <c r="A362" i="37"/>
  <c r="I361" i="37"/>
  <c r="F225" i="37"/>
  <c r="C225" i="37"/>
  <c r="O225" i="37" s="1"/>
  <c r="D225" i="37"/>
  <c r="B225" i="37"/>
  <c r="K225" i="37" s="1"/>
  <c r="E362" i="37" l="1"/>
  <c r="N362" i="37"/>
  <c r="E360" i="37"/>
  <c r="N360" i="37"/>
  <c r="L360" i="37"/>
  <c r="M360" i="37"/>
  <c r="L362" i="37"/>
  <c r="M362" i="37"/>
  <c r="G362" i="37"/>
  <c r="J362" i="37"/>
  <c r="A363" i="37"/>
  <c r="I362" i="37"/>
  <c r="O362" i="37"/>
  <c r="H362" i="37"/>
  <c r="I360" i="37"/>
  <c r="H360" i="37"/>
  <c r="G360" i="37"/>
  <c r="J360" i="37"/>
  <c r="B226" i="37"/>
  <c r="K226" i="37" s="1"/>
  <c r="F226" i="37"/>
  <c r="D226" i="37"/>
  <c r="C226" i="37"/>
  <c r="O226" i="37" s="1"/>
  <c r="E363" i="37" l="1"/>
  <c r="N363" i="37"/>
  <c r="L363" i="37"/>
  <c r="M363" i="37"/>
  <c r="H363" i="37"/>
  <c r="O363" i="37"/>
  <c r="G363" i="37"/>
  <c r="J363" i="37"/>
  <c r="I363" i="37"/>
  <c r="A364" i="37"/>
  <c r="D227" i="37"/>
  <c r="C227" i="37"/>
  <c r="O227" i="37" s="1"/>
  <c r="B227" i="37"/>
  <c r="K227" i="37" s="1"/>
  <c r="F227" i="37"/>
  <c r="E364" i="37" l="1"/>
  <c r="N364" i="37"/>
  <c r="L364" i="37"/>
  <c r="M364" i="37"/>
  <c r="G364" i="37"/>
  <c r="O364" i="37"/>
  <c r="J364" i="37"/>
  <c r="I364" i="37"/>
  <c r="A365" i="37"/>
  <c r="H364" i="37"/>
  <c r="F228" i="37"/>
  <c r="C228" i="37"/>
  <c r="B228" i="37"/>
  <c r="K228" i="37" s="1"/>
  <c r="D228" i="37"/>
  <c r="E365" i="37" l="1"/>
  <c r="N365" i="37"/>
  <c r="L365" i="37"/>
  <c r="M365" i="37"/>
  <c r="J365" i="37"/>
  <c r="A366" i="37"/>
  <c r="I365" i="37"/>
  <c r="H365" i="37"/>
  <c r="G365" i="37"/>
  <c r="F229" i="37"/>
  <c r="D229" i="37"/>
  <c r="C229" i="37"/>
  <c r="B229" i="37"/>
  <c r="K229" i="37" s="1"/>
  <c r="E366" i="37" l="1"/>
  <c r="N366" i="37"/>
  <c r="L366" i="37"/>
  <c r="M366" i="37"/>
  <c r="G366" i="37"/>
  <c r="J366" i="37"/>
  <c r="I366" i="37"/>
  <c r="A367" i="37"/>
  <c r="H366" i="37"/>
  <c r="B230" i="37"/>
  <c r="K230" i="37" s="1"/>
  <c r="D230" i="37"/>
  <c r="F230" i="37"/>
  <c r="C230" i="37"/>
  <c r="E367" i="37" l="1"/>
  <c r="N367" i="37"/>
  <c r="L367" i="37"/>
  <c r="M367" i="37"/>
  <c r="J367" i="37"/>
  <c r="G367" i="37"/>
  <c r="I367" i="37"/>
  <c r="H367" i="37"/>
  <c r="A375" i="37"/>
  <c r="F231" i="37"/>
  <c r="D231" i="37"/>
  <c r="B231" i="37"/>
  <c r="K231" i="37" s="1"/>
  <c r="C231" i="37"/>
  <c r="E375" i="37" l="1"/>
  <c r="N375" i="37"/>
  <c r="L375" i="37"/>
  <c r="M375" i="37"/>
  <c r="H375" i="37"/>
  <c r="O375" i="37"/>
  <c r="J375" i="37"/>
  <c r="G375" i="37"/>
  <c r="I375" i="37"/>
  <c r="A376" i="37"/>
  <c r="D232" i="37"/>
  <c r="F232" i="37"/>
  <c r="B232" i="37"/>
  <c r="K232" i="37" s="1"/>
  <c r="C232" i="37"/>
  <c r="O232" i="37" s="1"/>
  <c r="E376" i="37" l="1"/>
  <c r="N376" i="37"/>
  <c r="L376" i="37"/>
  <c r="M376" i="37"/>
  <c r="G376" i="37"/>
  <c r="O376" i="37"/>
  <c r="J376" i="37"/>
  <c r="I376" i="37"/>
  <c r="H376" i="37"/>
  <c r="A377" i="37"/>
  <c r="D233" i="37"/>
  <c r="F233" i="37"/>
  <c r="B233" i="37"/>
  <c r="K233" i="37" s="1"/>
  <c r="C233" i="37"/>
  <c r="O233" i="37" s="1"/>
  <c r="E377" i="37" l="1"/>
  <c r="N377" i="37"/>
  <c r="L377" i="37"/>
  <c r="M377" i="37"/>
  <c r="G377" i="37"/>
  <c r="A378" i="37"/>
  <c r="J377" i="37"/>
  <c r="O377" i="37"/>
  <c r="I377" i="37"/>
  <c r="H377" i="37"/>
  <c r="B234" i="37"/>
  <c r="K234" i="37" s="1"/>
  <c r="D234" i="37"/>
  <c r="C234" i="37"/>
  <c r="O234" i="37" s="1"/>
  <c r="F234" i="37"/>
  <c r="E378" i="37" l="1"/>
  <c r="N378" i="37"/>
  <c r="L378" i="37"/>
  <c r="M378" i="37"/>
  <c r="J378" i="37"/>
  <c r="O378" i="37"/>
  <c r="I378" i="37"/>
  <c r="A379" i="37"/>
  <c r="H378" i="37"/>
  <c r="G378" i="37"/>
  <c r="C235" i="37"/>
  <c r="B235" i="37"/>
  <c r="K235" i="37" s="1"/>
  <c r="D235" i="37"/>
  <c r="F235" i="37"/>
  <c r="E379" i="37" l="1"/>
  <c r="N379" i="37"/>
  <c r="L379" i="37"/>
  <c r="M379" i="37"/>
  <c r="H379" i="37"/>
  <c r="A380" i="37"/>
  <c r="G379" i="37"/>
  <c r="J379" i="37"/>
  <c r="I379" i="37"/>
  <c r="A382" i="37"/>
  <c r="F236" i="37"/>
  <c r="C236" i="37"/>
  <c r="D236" i="37"/>
  <c r="B236" i="37"/>
  <c r="K236" i="37" s="1"/>
  <c r="E382" i="37" l="1"/>
  <c r="N382" i="37"/>
  <c r="E380" i="37"/>
  <c r="N380" i="37"/>
  <c r="L382" i="37"/>
  <c r="M382" i="37"/>
  <c r="L380" i="37"/>
  <c r="M380" i="37"/>
  <c r="H382" i="37"/>
  <c r="G382" i="37"/>
  <c r="A383" i="37"/>
  <c r="I382" i="37"/>
  <c r="O382" i="37"/>
  <c r="J382" i="37"/>
  <c r="A381" i="37"/>
  <c r="J380" i="37"/>
  <c r="I380" i="37"/>
  <c r="H380" i="37"/>
  <c r="G380" i="37"/>
  <c r="F237" i="37"/>
  <c r="D237" i="37"/>
  <c r="B237" i="37"/>
  <c r="K237" i="37" s="1"/>
  <c r="C237" i="37"/>
  <c r="E381" i="37" l="1"/>
  <c r="N381" i="37"/>
  <c r="E383" i="37"/>
  <c r="N383" i="37"/>
  <c r="L381" i="37"/>
  <c r="M381" i="37"/>
  <c r="L383" i="37"/>
  <c r="M383" i="37"/>
  <c r="H381" i="37"/>
  <c r="G381" i="37"/>
  <c r="I381" i="37"/>
  <c r="J381" i="37"/>
  <c r="J383" i="37"/>
  <c r="A384" i="37"/>
  <c r="H383" i="37"/>
  <c r="O383" i="37"/>
  <c r="I383" i="37"/>
  <c r="G383" i="37"/>
  <c r="F238" i="37"/>
  <c r="D238" i="37"/>
  <c r="C238" i="37"/>
  <c r="B238" i="37"/>
  <c r="K238" i="37" s="1"/>
  <c r="E384" i="37" l="1"/>
  <c r="N384" i="37"/>
  <c r="L384" i="37"/>
  <c r="M384" i="37"/>
  <c r="G384" i="37"/>
  <c r="O384" i="37"/>
  <c r="J384" i="37"/>
  <c r="I384" i="37"/>
  <c r="H384" i="37"/>
  <c r="A385" i="37"/>
  <c r="F239" i="37"/>
  <c r="B239" i="37"/>
  <c r="K239" i="37" s="1"/>
  <c r="D239" i="37"/>
  <c r="C239" i="37"/>
  <c r="O239" i="37" s="1"/>
  <c r="E385" i="37" l="1"/>
  <c r="N385" i="37"/>
  <c r="L385" i="37"/>
  <c r="M385" i="37"/>
  <c r="J385" i="37"/>
  <c r="A386" i="37"/>
  <c r="I385" i="37"/>
  <c r="H385" i="37"/>
  <c r="G385" i="37"/>
  <c r="O385" i="37"/>
  <c r="B240" i="37"/>
  <c r="K240" i="37" s="1"/>
  <c r="D240" i="37"/>
  <c r="C240" i="37"/>
  <c r="O240" i="37" s="1"/>
  <c r="F240" i="37"/>
  <c r="E386" i="37" l="1"/>
  <c r="N386" i="37"/>
  <c r="L386" i="37"/>
  <c r="M386" i="37"/>
  <c r="G386" i="37"/>
  <c r="J386" i="37"/>
  <c r="I386" i="37"/>
  <c r="A387" i="37"/>
  <c r="H386" i="37"/>
  <c r="A389" i="37"/>
  <c r="D241" i="37"/>
  <c r="C241" i="37"/>
  <c r="O241" i="37" s="1"/>
  <c r="B241" i="37"/>
  <c r="K241" i="37" s="1"/>
  <c r="F241" i="37"/>
  <c r="E389" i="37" l="1"/>
  <c r="N389" i="37"/>
  <c r="E387" i="37"/>
  <c r="N387" i="37"/>
  <c r="L389" i="37"/>
  <c r="M389" i="37"/>
  <c r="L387" i="37"/>
  <c r="M387" i="37"/>
  <c r="J387" i="37"/>
  <c r="I387" i="37"/>
  <c r="H387" i="37"/>
  <c r="A388" i="37"/>
  <c r="G387" i="37"/>
  <c r="H389" i="37"/>
  <c r="G389" i="37"/>
  <c r="O389" i="37"/>
  <c r="A390" i="37"/>
  <c r="J389" i="37"/>
  <c r="I389" i="37"/>
  <c r="B242" i="37"/>
  <c r="K242" i="37" s="1"/>
  <c r="F242" i="37"/>
  <c r="D242" i="37"/>
  <c r="C242" i="37"/>
  <c r="E390" i="37" l="1"/>
  <c r="N390" i="37"/>
  <c r="E388" i="37"/>
  <c r="N388" i="37"/>
  <c r="L388" i="37"/>
  <c r="M388" i="37"/>
  <c r="L390" i="37"/>
  <c r="M390" i="37"/>
  <c r="I388" i="37"/>
  <c r="J388" i="37"/>
  <c r="H388" i="37"/>
  <c r="G388" i="37"/>
  <c r="G390" i="37"/>
  <c r="J390" i="37"/>
  <c r="A391" i="37"/>
  <c r="H390" i="37"/>
  <c r="I390" i="37"/>
  <c r="O390" i="37"/>
  <c r="D243" i="37"/>
  <c r="F243" i="37"/>
  <c r="B243" i="37"/>
  <c r="K243" i="37" s="1"/>
  <c r="C243" i="37"/>
  <c r="E391" i="37" l="1"/>
  <c r="N391" i="37"/>
  <c r="L391" i="37"/>
  <c r="M391" i="37"/>
  <c r="H391" i="37"/>
  <c r="O391" i="37"/>
  <c r="G391" i="37"/>
  <c r="J391" i="37"/>
  <c r="I391" i="37"/>
  <c r="A392" i="37"/>
  <c r="D244" i="37"/>
  <c r="C244" i="37"/>
  <c r="F244" i="37"/>
  <c r="B244" i="37"/>
  <c r="K244" i="37" s="1"/>
  <c r="E392" i="37" l="1"/>
  <c r="N392" i="37"/>
  <c r="L392" i="37"/>
  <c r="M392" i="37"/>
  <c r="G392" i="37"/>
  <c r="O392" i="37"/>
  <c r="J392" i="37"/>
  <c r="I392" i="37"/>
  <c r="A393" i="37"/>
  <c r="H392" i="37"/>
  <c r="B245" i="37"/>
  <c r="K245" i="37" s="1"/>
  <c r="F245" i="37"/>
  <c r="D245" i="37"/>
  <c r="C245" i="37"/>
  <c r="E393" i="37" l="1"/>
  <c r="N393" i="37"/>
  <c r="L393" i="37"/>
  <c r="M393" i="37"/>
  <c r="G393" i="37"/>
  <c r="J393" i="37"/>
  <c r="A394" i="37"/>
  <c r="I393" i="37"/>
  <c r="H393" i="37"/>
  <c r="C246" i="37"/>
  <c r="O246" i="37" s="1"/>
  <c r="F246" i="37"/>
  <c r="B246" i="37"/>
  <c r="K246" i="37" s="1"/>
  <c r="D246" i="37"/>
  <c r="E394" i="37" l="1"/>
  <c r="N394" i="37"/>
  <c r="L394" i="37"/>
  <c r="M394" i="37"/>
  <c r="G394" i="37"/>
  <c r="I394" i="37"/>
  <c r="J394" i="37"/>
  <c r="A395" i="37"/>
  <c r="H394" i="37"/>
  <c r="D247" i="37"/>
  <c r="B247" i="37"/>
  <c r="K247" i="37" s="1"/>
  <c r="F247" i="37"/>
  <c r="C247" i="37"/>
  <c r="O247" i="37" s="1"/>
  <c r="E395" i="37" l="1"/>
  <c r="N395" i="37"/>
  <c r="L395" i="37"/>
  <c r="M395" i="37"/>
  <c r="J395" i="37"/>
  <c r="H395" i="37"/>
  <c r="G395" i="37"/>
  <c r="I395" i="37"/>
  <c r="A403" i="37"/>
  <c r="C248" i="37"/>
  <c r="O248" i="37" s="1"/>
  <c r="B248" i="37"/>
  <c r="K248" i="37" s="1"/>
  <c r="D248" i="37"/>
  <c r="F248" i="37"/>
  <c r="E403" i="37" l="1"/>
  <c r="N403" i="37"/>
  <c r="L403" i="37"/>
  <c r="M403" i="37"/>
  <c r="H403" i="37"/>
  <c r="O403" i="37"/>
  <c r="G403" i="37"/>
  <c r="J403" i="37"/>
  <c r="I403" i="37"/>
  <c r="A404" i="37"/>
  <c r="C249" i="37"/>
  <c r="D249" i="37"/>
  <c r="F249" i="37"/>
  <c r="B249" i="37"/>
  <c r="K249" i="37" s="1"/>
  <c r="E404" i="37" l="1"/>
  <c r="N404" i="37"/>
  <c r="L404" i="37"/>
  <c r="M404" i="37"/>
  <c r="G404" i="37"/>
  <c r="A405" i="37"/>
  <c r="J404" i="37"/>
  <c r="I404" i="37"/>
  <c r="H404" i="37"/>
  <c r="O404" i="37"/>
  <c r="D250" i="37"/>
  <c r="B250" i="37"/>
  <c r="K250" i="37" s="1"/>
  <c r="C250" i="37"/>
  <c r="F250" i="37"/>
  <c r="E405" i="37" l="1"/>
  <c r="N405" i="37"/>
  <c r="L405" i="37"/>
  <c r="M405" i="37"/>
  <c r="G405" i="37"/>
  <c r="A406" i="37"/>
  <c r="J405" i="37"/>
  <c r="O405" i="37"/>
  <c r="I405" i="37"/>
  <c r="H405" i="37"/>
  <c r="D251" i="37"/>
  <c r="F251" i="37"/>
  <c r="C251" i="37"/>
  <c r="B251" i="37"/>
  <c r="K251" i="37" s="1"/>
  <c r="E406" i="37" l="1"/>
  <c r="N406" i="37"/>
  <c r="L406" i="37"/>
  <c r="M406" i="37"/>
  <c r="J406" i="37"/>
  <c r="O406" i="37"/>
  <c r="I406" i="37"/>
  <c r="A407" i="37"/>
  <c r="H406" i="37"/>
  <c r="G406" i="37"/>
  <c r="B252" i="37"/>
  <c r="K252" i="37" s="1"/>
  <c r="C252" i="37"/>
  <c r="D252" i="37"/>
  <c r="F252" i="37"/>
  <c r="E407" i="37" l="1"/>
  <c r="N407" i="37"/>
  <c r="L407" i="37"/>
  <c r="M407" i="37"/>
  <c r="H407" i="37"/>
  <c r="A408" i="37"/>
  <c r="G407" i="37"/>
  <c r="J407" i="37"/>
  <c r="I407" i="37"/>
  <c r="A410" i="37"/>
  <c r="B253" i="37"/>
  <c r="K253" i="37" s="1"/>
  <c r="C253" i="37"/>
  <c r="O253" i="37" s="1"/>
  <c r="D253" i="37"/>
  <c r="F253" i="37"/>
  <c r="E410" i="37" l="1"/>
  <c r="N410" i="37"/>
  <c r="E408" i="37"/>
  <c r="N408" i="37"/>
  <c r="L410" i="37"/>
  <c r="M410" i="37"/>
  <c r="L408" i="37"/>
  <c r="M408" i="37"/>
  <c r="H410" i="37"/>
  <c r="G410" i="37"/>
  <c r="J410" i="37"/>
  <c r="O410" i="37"/>
  <c r="I410" i="37"/>
  <c r="A411" i="37"/>
  <c r="A409" i="37"/>
  <c r="J408" i="37"/>
  <c r="I408" i="37"/>
  <c r="H408" i="37"/>
  <c r="G408" i="37"/>
  <c r="D254" i="37"/>
  <c r="C254" i="37"/>
  <c r="O254" i="37" s="1"/>
  <c r="B254" i="37"/>
  <c r="K254" i="37" s="1"/>
  <c r="F254" i="37"/>
  <c r="E411" i="37" l="1"/>
  <c r="N411" i="37"/>
  <c r="E409" i="37"/>
  <c r="N409" i="37"/>
  <c r="L409" i="37"/>
  <c r="M409" i="37"/>
  <c r="L411" i="37"/>
  <c r="M411" i="37"/>
  <c r="H409" i="37"/>
  <c r="G409" i="37"/>
  <c r="I409" i="37"/>
  <c r="J409" i="37"/>
  <c r="J411" i="37"/>
  <c r="I411" i="37"/>
  <c r="O411" i="37"/>
  <c r="H411" i="37"/>
  <c r="G411" i="37"/>
  <c r="A412" i="37"/>
  <c r="D255" i="37"/>
  <c r="F255" i="37"/>
  <c r="B255" i="37"/>
  <c r="K255" i="37" s="1"/>
  <c r="C255" i="37"/>
  <c r="O255" i="37" s="1"/>
  <c r="E412" i="37" l="1"/>
  <c r="N412" i="37"/>
  <c r="L412" i="37"/>
  <c r="M412" i="37"/>
  <c r="G412" i="37"/>
  <c r="O412" i="37"/>
  <c r="J412" i="37"/>
  <c r="A413" i="37"/>
  <c r="I412" i="37"/>
  <c r="H412" i="37"/>
  <c r="D256" i="37"/>
  <c r="B256" i="37"/>
  <c r="K256" i="37" s="1"/>
  <c r="C256" i="37"/>
  <c r="F256" i="37"/>
  <c r="E413" i="37" l="1"/>
  <c r="N413" i="37"/>
  <c r="L413" i="37"/>
  <c r="M413" i="37"/>
  <c r="J413" i="37"/>
  <c r="O413" i="37"/>
  <c r="I413" i="37"/>
  <c r="H413" i="37"/>
  <c r="G413" i="37"/>
  <c r="A414" i="37"/>
  <c r="B257" i="37"/>
  <c r="K257" i="37" s="1"/>
  <c r="F257" i="37"/>
  <c r="D257" i="37"/>
  <c r="C257" i="37"/>
  <c r="E414" i="37" l="1"/>
  <c r="N414" i="37"/>
  <c r="L414" i="37"/>
  <c r="M414" i="37"/>
  <c r="G414" i="37"/>
  <c r="J414" i="37"/>
  <c r="I414" i="37"/>
  <c r="A415" i="37"/>
  <c r="H414" i="37"/>
  <c r="A417" i="37"/>
  <c r="B258" i="37"/>
  <c r="K258" i="37" s="1"/>
  <c r="D258" i="37"/>
  <c r="F258" i="37"/>
  <c r="C258" i="37"/>
  <c r="E417" i="37" l="1"/>
  <c r="N417" i="37"/>
  <c r="E415" i="37"/>
  <c r="N415" i="37"/>
  <c r="L417" i="37"/>
  <c r="M417" i="37"/>
  <c r="L415" i="37"/>
  <c r="M415" i="37"/>
  <c r="J415" i="37"/>
  <c r="I415" i="37"/>
  <c r="H415" i="37"/>
  <c r="A416" i="37"/>
  <c r="G415" i="37"/>
  <c r="H417" i="37"/>
  <c r="G417" i="37"/>
  <c r="A418" i="37"/>
  <c r="J417" i="37"/>
  <c r="O417" i="37"/>
  <c r="I417" i="37"/>
  <c r="D259" i="37"/>
  <c r="F259" i="37"/>
  <c r="C259" i="37"/>
  <c r="B259" i="37"/>
  <c r="K259" i="37" s="1"/>
  <c r="E418" i="37" l="1"/>
  <c r="N418" i="37"/>
  <c r="E416" i="37"/>
  <c r="N416" i="37"/>
  <c r="L418" i="37"/>
  <c r="M418" i="37"/>
  <c r="L416" i="37"/>
  <c r="M416" i="37"/>
  <c r="I416" i="37"/>
  <c r="H416" i="37"/>
  <c r="G416" i="37"/>
  <c r="J416" i="37"/>
  <c r="G418" i="37"/>
  <c r="J418" i="37"/>
  <c r="O418" i="37"/>
  <c r="I418" i="37"/>
  <c r="A419" i="37"/>
  <c r="H418" i="37"/>
  <c r="B260" i="37"/>
  <c r="K260" i="37" s="1"/>
  <c r="D260" i="37"/>
  <c r="F260" i="37"/>
  <c r="C260" i="37"/>
  <c r="O260" i="37" s="1"/>
  <c r="E419" i="37" l="1"/>
  <c r="N419" i="37"/>
  <c r="L419" i="37"/>
  <c r="M419" i="37"/>
  <c r="H419" i="37"/>
  <c r="A420" i="37"/>
  <c r="O419" i="37"/>
  <c r="G419" i="37"/>
  <c r="J419" i="37"/>
  <c r="I419" i="37"/>
  <c r="C261" i="37"/>
  <c r="O261" i="37" s="1"/>
  <c r="B261" i="37"/>
  <c r="K261" i="37" s="1"/>
  <c r="F261" i="37"/>
  <c r="D261" i="37"/>
  <c r="E420" i="37" l="1"/>
  <c r="N420" i="37"/>
  <c r="L420" i="37"/>
  <c r="M420" i="37"/>
  <c r="G420" i="37"/>
  <c r="A421" i="37"/>
  <c r="I420" i="37"/>
  <c r="H420" i="37"/>
  <c r="O420" i="37"/>
  <c r="J420" i="37"/>
  <c r="C262" i="37"/>
  <c r="O262" i="37" s="1"/>
  <c r="F262" i="37"/>
  <c r="D262" i="37"/>
  <c r="B262" i="37"/>
  <c r="K262" i="37" s="1"/>
  <c r="E421" i="37" l="1"/>
  <c r="N421" i="37"/>
  <c r="L421" i="37"/>
  <c r="M421" i="37"/>
  <c r="G421" i="37"/>
  <c r="J421" i="37"/>
  <c r="A422" i="37"/>
  <c r="I421" i="37"/>
  <c r="H421" i="37"/>
  <c r="F263" i="37"/>
  <c r="D263" i="37"/>
  <c r="B263" i="37"/>
  <c r="K263" i="37" s="1"/>
  <c r="C263" i="37"/>
  <c r="E422" i="37" l="1"/>
  <c r="N422" i="37"/>
  <c r="L422" i="37"/>
  <c r="M422" i="37"/>
  <c r="G422" i="37"/>
  <c r="J422" i="37"/>
  <c r="A423" i="37"/>
  <c r="I422" i="37"/>
  <c r="H422" i="37"/>
  <c r="C264" i="37"/>
  <c r="F264" i="37"/>
  <c r="B264" i="37"/>
  <c r="K264" i="37" s="1"/>
  <c r="D264" i="37"/>
  <c r="E423" i="37" l="1"/>
  <c r="N423" i="37"/>
  <c r="L423" i="37"/>
  <c r="M423" i="37"/>
  <c r="J423" i="37"/>
  <c r="I423" i="37"/>
  <c r="G423" i="37"/>
  <c r="H423" i="37"/>
  <c r="A431" i="37"/>
  <c r="D265" i="37"/>
  <c r="C265" i="37"/>
  <c r="F265" i="37"/>
  <c r="B265" i="37"/>
  <c r="K265" i="37" s="1"/>
  <c r="E431" i="37" l="1"/>
  <c r="N431" i="37"/>
  <c r="L431" i="37"/>
  <c r="M431" i="37"/>
  <c r="H431" i="37"/>
  <c r="A432" i="37"/>
  <c r="G431" i="37"/>
  <c r="J431" i="37"/>
  <c r="O431" i="37"/>
  <c r="I431" i="37"/>
  <c r="D266" i="37"/>
  <c r="C266" i="37"/>
  <c r="F266" i="37"/>
  <c r="B266" i="37"/>
  <c r="K266" i="37" s="1"/>
  <c r="E432" i="37" l="1"/>
  <c r="N432" i="37"/>
  <c r="L432" i="37"/>
  <c r="M432" i="37"/>
  <c r="G432" i="37"/>
  <c r="A433" i="37"/>
  <c r="J432" i="37"/>
  <c r="I432" i="37"/>
  <c r="H432" i="37"/>
  <c r="O432" i="37"/>
  <c r="B267" i="37"/>
  <c r="K267" i="37" s="1"/>
  <c r="F267" i="37"/>
  <c r="D267" i="37"/>
  <c r="C267" i="37"/>
  <c r="O267" i="37" s="1"/>
  <c r="E433" i="37" l="1"/>
  <c r="N433" i="37"/>
  <c r="L433" i="37"/>
  <c r="M433" i="37"/>
  <c r="J433" i="37"/>
  <c r="O433" i="37"/>
  <c r="I433" i="37"/>
  <c r="A434" i="37"/>
  <c r="H433" i="37"/>
  <c r="G433" i="37"/>
  <c r="B268" i="37"/>
  <c r="K268" i="37" s="1"/>
  <c r="F268" i="37"/>
  <c r="C268" i="37"/>
  <c r="O268" i="37" s="1"/>
  <c r="D268" i="37"/>
  <c r="E434" i="37" l="1"/>
  <c r="N434" i="37"/>
  <c r="L434" i="37"/>
  <c r="M434" i="37"/>
  <c r="I434" i="37"/>
  <c r="O434" i="37"/>
  <c r="H434" i="37"/>
  <c r="A435" i="37"/>
  <c r="J434" i="37"/>
  <c r="G434" i="37"/>
  <c r="F269" i="37"/>
  <c r="C269" i="37"/>
  <c r="O269" i="37" s="1"/>
  <c r="D269" i="37"/>
  <c r="B269" i="37"/>
  <c r="K269" i="37" s="1"/>
  <c r="E435" i="37" l="1"/>
  <c r="N435" i="37"/>
  <c r="L435" i="37"/>
  <c r="M435" i="37"/>
  <c r="G435" i="37"/>
  <c r="A436" i="37"/>
  <c r="I435" i="37"/>
  <c r="J435" i="37"/>
  <c r="H435" i="37"/>
  <c r="A438" i="37"/>
  <c r="C270" i="37"/>
  <c r="D270" i="37"/>
  <c r="B270" i="37"/>
  <c r="K270" i="37" s="1"/>
  <c r="F270" i="37"/>
  <c r="E436" i="37" l="1"/>
  <c r="N436" i="37"/>
  <c r="E438" i="37"/>
  <c r="N438" i="37"/>
  <c r="L436" i="37"/>
  <c r="M436" i="37"/>
  <c r="L438" i="37"/>
  <c r="M438" i="37"/>
  <c r="J438" i="37"/>
  <c r="G438" i="37"/>
  <c r="O438" i="37"/>
  <c r="I438" i="37"/>
  <c r="H438" i="37"/>
  <c r="A439" i="37"/>
  <c r="A437" i="37"/>
  <c r="I436" i="37"/>
  <c r="H436" i="37"/>
  <c r="G436" i="37"/>
  <c r="J436" i="37"/>
  <c r="B271" i="37"/>
  <c r="K271" i="37" s="1"/>
  <c r="F271" i="37"/>
  <c r="C271" i="37"/>
  <c r="D271" i="37"/>
  <c r="E437" i="37" l="1"/>
  <c r="N437" i="37"/>
  <c r="E439" i="37"/>
  <c r="N439" i="37"/>
  <c r="L437" i="37"/>
  <c r="M437" i="37"/>
  <c r="L439" i="37"/>
  <c r="M439" i="37"/>
  <c r="H437" i="37"/>
  <c r="G437" i="37"/>
  <c r="J437" i="37"/>
  <c r="I437" i="37"/>
  <c r="I439" i="37"/>
  <c r="H439" i="37"/>
  <c r="O439" i="37"/>
  <c r="G439" i="37"/>
  <c r="A440" i="37"/>
  <c r="J439" i="37"/>
  <c r="C272" i="37"/>
  <c r="B272" i="37"/>
  <c r="K272" i="37" s="1"/>
  <c r="F272" i="37"/>
  <c r="D272" i="37"/>
  <c r="E440" i="37" l="1"/>
  <c r="N440" i="37"/>
  <c r="L440" i="37"/>
  <c r="M440" i="37"/>
  <c r="J440" i="37"/>
  <c r="A441" i="37"/>
  <c r="H440" i="37"/>
  <c r="I440" i="37"/>
  <c r="G440" i="37"/>
  <c r="O440" i="37"/>
  <c r="C273" i="37"/>
  <c r="F273" i="37"/>
  <c r="D273" i="37"/>
  <c r="B273" i="37"/>
  <c r="K273" i="37" s="1"/>
  <c r="E441" i="37" l="1"/>
  <c r="N441" i="37"/>
  <c r="L441" i="37"/>
  <c r="M441" i="37"/>
  <c r="I441" i="37"/>
  <c r="A442" i="37"/>
  <c r="H441" i="37"/>
  <c r="G441" i="37"/>
  <c r="J441" i="37"/>
  <c r="O441" i="37"/>
  <c r="C274" i="37"/>
  <c r="O274" i="37" s="1"/>
  <c r="B274" i="37"/>
  <c r="K274" i="37" s="1"/>
  <c r="F274" i="37"/>
  <c r="D274" i="37"/>
  <c r="E442" i="37" l="1"/>
  <c r="N442" i="37"/>
  <c r="L442" i="37"/>
  <c r="M442" i="37"/>
  <c r="G442" i="37"/>
  <c r="I442" i="37"/>
  <c r="H442" i="37"/>
  <c r="A443" i="37"/>
  <c r="J442" i="37"/>
  <c r="A445" i="37"/>
  <c r="D275" i="37"/>
  <c r="C275" i="37"/>
  <c r="O275" i="37" s="1"/>
  <c r="F275" i="37"/>
  <c r="B275" i="37"/>
  <c r="K275" i="37" s="1"/>
  <c r="E445" i="37" l="1"/>
  <c r="N445" i="37"/>
  <c r="E443" i="37"/>
  <c r="N443" i="37"/>
  <c r="L445" i="37"/>
  <c r="M445" i="37"/>
  <c r="L443" i="37"/>
  <c r="M443" i="37"/>
  <c r="J443" i="37"/>
  <c r="H443" i="37"/>
  <c r="G443" i="37"/>
  <c r="A444" i="37"/>
  <c r="I443" i="37"/>
  <c r="H445" i="37"/>
  <c r="J445" i="37"/>
  <c r="O445" i="37"/>
  <c r="I445" i="37"/>
  <c r="A446" i="37"/>
  <c r="G445" i="37"/>
  <c r="C276" i="37"/>
  <c r="O276" i="37" s="1"/>
  <c r="F276" i="37"/>
  <c r="B276" i="37"/>
  <c r="K276" i="37" s="1"/>
  <c r="D276" i="37"/>
  <c r="E446" i="37" l="1"/>
  <c r="N446" i="37"/>
  <c r="E444" i="37"/>
  <c r="N444" i="37"/>
  <c r="L444" i="37"/>
  <c r="M444" i="37"/>
  <c r="L446" i="37"/>
  <c r="M446" i="37"/>
  <c r="H444" i="37"/>
  <c r="G444" i="37"/>
  <c r="J444" i="37"/>
  <c r="I444" i="37"/>
  <c r="G446" i="37"/>
  <c r="I446" i="37"/>
  <c r="A447" i="37"/>
  <c r="H446" i="37"/>
  <c r="O446" i="37"/>
  <c r="J446" i="37"/>
  <c r="B277" i="37"/>
  <c r="K277" i="37" s="1"/>
  <c r="D277" i="37"/>
  <c r="F277" i="37"/>
  <c r="C277" i="37"/>
  <c r="E447" i="37" l="1"/>
  <c r="N447" i="37"/>
  <c r="L447" i="37"/>
  <c r="M447" i="37"/>
  <c r="G447" i="37"/>
  <c r="J447" i="37"/>
  <c r="I447" i="37"/>
  <c r="H447" i="37"/>
  <c r="A448" i="37"/>
  <c r="O447" i="37"/>
  <c r="D278" i="37"/>
  <c r="C278" i="37"/>
  <c r="F278" i="37"/>
  <c r="B278" i="37"/>
  <c r="K278" i="37" s="1"/>
  <c r="E448" i="37" l="1"/>
  <c r="N448" i="37"/>
  <c r="L448" i="37"/>
  <c r="M448" i="37"/>
  <c r="J448" i="37"/>
  <c r="O448" i="37"/>
  <c r="H448" i="37"/>
  <c r="I448" i="37"/>
  <c r="G448" i="37"/>
  <c r="A449" i="37"/>
  <c r="D279" i="37"/>
  <c r="F279" i="37"/>
  <c r="C279" i="37"/>
  <c r="B279" i="37"/>
  <c r="K279" i="37" s="1"/>
  <c r="E449" i="37" l="1"/>
  <c r="N449" i="37"/>
  <c r="L449" i="37"/>
  <c r="M449" i="37"/>
  <c r="J449" i="37"/>
  <c r="I449" i="37"/>
  <c r="A450" i="37"/>
  <c r="H449" i="37"/>
  <c r="G449" i="37"/>
  <c r="C280" i="37"/>
  <c r="B280" i="37"/>
  <c r="K280" i="37" s="1"/>
  <c r="D280" i="37"/>
  <c r="F280" i="37"/>
  <c r="E450" i="37" l="1"/>
  <c r="N450" i="37"/>
  <c r="L450" i="37"/>
  <c r="M450" i="37"/>
  <c r="G450" i="37"/>
  <c r="J450" i="37"/>
  <c r="I450" i="37"/>
  <c r="H450" i="37"/>
  <c r="A451" i="37"/>
  <c r="C281" i="37"/>
  <c r="O281" i="37" s="1"/>
  <c r="F281" i="37"/>
  <c r="B281" i="37"/>
  <c r="K281" i="37" s="1"/>
  <c r="D281" i="37"/>
  <c r="E451" i="37" l="1"/>
  <c r="N451" i="37"/>
  <c r="L451" i="37"/>
  <c r="M451" i="37"/>
  <c r="J451" i="37"/>
  <c r="H451" i="37"/>
  <c r="G451" i="37"/>
  <c r="I451" i="37"/>
  <c r="A459" i="37"/>
  <c r="F282" i="37"/>
  <c r="B282" i="37"/>
  <c r="K282" i="37" s="1"/>
  <c r="C282" i="37"/>
  <c r="O282" i="37" s="1"/>
  <c r="D282" i="37"/>
  <c r="E459" i="37" l="1"/>
  <c r="N459" i="37"/>
  <c r="L459" i="37"/>
  <c r="M459" i="37"/>
  <c r="G459" i="37"/>
  <c r="O459" i="37"/>
  <c r="J459" i="37"/>
  <c r="I459" i="37"/>
  <c r="H459" i="37"/>
  <c r="A460" i="37"/>
  <c r="B283" i="37"/>
  <c r="K283" i="37" s="1"/>
  <c r="F283" i="37"/>
  <c r="C283" i="37"/>
  <c r="O283" i="37" s="1"/>
  <c r="D283" i="37"/>
  <c r="E460" i="37" l="1"/>
  <c r="N460" i="37"/>
  <c r="L460" i="37"/>
  <c r="M460" i="37"/>
  <c r="J460" i="37"/>
  <c r="O460" i="37"/>
  <c r="H460" i="37"/>
  <c r="I460" i="37"/>
  <c r="G460" i="37"/>
  <c r="A461" i="37"/>
  <c r="F284" i="37"/>
  <c r="C284" i="37"/>
  <c r="D284" i="37"/>
  <c r="B284" i="37"/>
  <c r="K284" i="37" s="1"/>
  <c r="E461" i="37" l="1"/>
  <c r="N461" i="37"/>
  <c r="L461" i="37"/>
  <c r="M461" i="37"/>
  <c r="J461" i="37"/>
  <c r="O461" i="37"/>
  <c r="H461" i="37"/>
  <c r="I461" i="37"/>
  <c r="A462" i="37"/>
  <c r="G461" i="37"/>
  <c r="D285" i="37"/>
  <c r="C285" i="37"/>
  <c r="F285" i="37"/>
  <c r="B285" i="37"/>
  <c r="K285" i="37" s="1"/>
  <c r="E462" i="37" l="1"/>
  <c r="N462" i="37"/>
  <c r="L462" i="37"/>
  <c r="M462" i="37"/>
  <c r="I462" i="37"/>
  <c r="A463" i="37"/>
  <c r="H462" i="37"/>
  <c r="O462" i="37"/>
  <c r="J462" i="37"/>
  <c r="G462" i="37"/>
  <c r="F286" i="37"/>
  <c r="D286" i="37"/>
  <c r="C286" i="37"/>
  <c r="B286" i="37"/>
  <c r="K286" i="37" s="1"/>
  <c r="E463" i="37" l="1"/>
  <c r="N463" i="37"/>
  <c r="L463" i="37"/>
  <c r="M463" i="37"/>
  <c r="G463" i="37"/>
  <c r="A464" i="37"/>
  <c r="I463" i="37"/>
  <c r="J463" i="37"/>
  <c r="H463" i="37"/>
  <c r="A466" i="37"/>
  <c r="B287" i="37"/>
  <c r="K287" i="37" s="1"/>
  <c r="D287" i="37"/>
  <c r="F287" i="37"/>
  <c r="C287" i="37"/>
  <c r="E466" i="37" l="1"/>
  <c r="N466" i="37"/>
  <c r="E464" i="37"/>
  <c r="N464" i="37"/>
  <c r="L466" i="37"/>
  <c r="M466" i="37"/>
  <c r="L464" i="37"/>
  <c r="M464" i="37"/>
  <c r="J466" i="37"/>
  <c r="G466" i="37"/>
  <c r="I466" i="37"/>
  <c r="O466" i="37"/>
  <c r="A467" i="37"/>
  <c r="H466" i="37"/>
  <c r="A465" i="37"/>
  <c r="I464" i="37"/>
  <c r="H464" i="37"/>
  <c r="J464" i="37"/>
  <c r="G464" i="37"/>
  <c r="B288" i="37"/>
  <c r="K288" i="37" s="1"/>
  <c r="F288" i="37"/>
  <c r="D288" i="37"/>
  <c r="C288" i="37"/>
  <c r="O288" i="37" s="1"/>
  <c r="E467" i="37" l="1"/>
  <c r="N467" i="37"/>
  <c r="E465" i="37"/>
  <c r="N465" i="37"/>
  <c r="L467" i="37"/>
  <c r="M467" i="37"/>
  <c r="L465" i="37"/>
  <c r="M465" i="37"/>
  <c r="H465" i="37"/>
  <c r="J465" i="37"/>
  <c r="I465" i="37"/>
  <c r="G465" i="37"/>
  <c r="I467" i="37"/>
  <c r="O467" i="37"/>
  <c r="H467" i="37"/>
  <c r="G467" i="37"/>
  <c r="A468" i="37"/>
  <c r="J467" i="37"/>
  <c r="C289" i="37"/>
  <c r="O289" i="37" s="1"/>
  <c r="F289" i="37"/>
  <c r="B289" i="37"/>
  <c r="K289" i="37" s="1"/>
  <c r="D289" i="37"/>
  <c r="E468" i="37" l="1"/>
  <c r="N468" i="37"/>
  <c r="L468" i="37"/>
  <c r="M468" i="37"/>
  <c r="J468" i="37"/>
  <c r="O468" i="37"/>
  <c r="H468" i="37"/>
  <c r="I468" i="37"/>
  <c r="G468" i="37"/>
  <c r="A469" i="37"/>
  <c r="C290" i="37"/>
  <c r="O290" i="37" s="1"/>
  <c r="F290" i="37"/>
  <c r="B290" i="37"/>
  <c r="K290" i="37" s="1"/>
  <c r="D290" i="37"/>
  <c r="E469" i="37" l="1"/>
  <c r="N469" i="37"/>
  <c r="L469" i="37"/>
  <c r="M469" i="37"/>
  <c r="I469" i="37"/>
  <c r="A470" i="37"/>
  <c r="H469" i="37"/>
  <c r="G469" i="37"/>
  <c r="J469" i="37"/>
  <c r="O469" i="37"/>
  <c r="F291" i="37"/>
  <c r="C291" i="37"/>
  <c r="B291" i="37"/>
  <c r="K291" i="37" s="1"/>
  <c r="D291" i="37"/>
  <c r="E470" i="37" l="1"/>
  <c r="N470" i="37"/>
  <c r="L470" i="37"/>
  <c r="M470" i="37"/>
  <c r="G470" i="37"/>
  <c r="I470" i="37"/>
  <c r="H470" i="37"/>
  <c r="A471" i="37"/>
  <c r="J470" i="37"/>
  <c r="A473" i="37"/>
  <c r="D292" i="37"/>
  <c r="C292" i="37"/>
  <c r="B292" i="37"/>
  <c r="K292" i="37" s="1"/>
  <c r="F292" i="37"/>
  <c r="E473" i="37" l="1"/>
  <c r="N473" i="37"/>
  <c r="E471" i="37"/>
  <c r="N471" i="37"/>
  <c r="L473" i="37"/>
  <c r="M473" i="37"/>
  <c r="L471" i="37"/>
  <c r="M471" i="37"/>
  <c r="J471" i="37"/>
  <c r="H471" i="37"/>
  <c r="G471" i="37"/>
  <c r="A472" i="37"/>
  <c r="I471" i="37"/>
  <c r="H473" i="37"/>
  <c r="J473" i="37"/>
  <c r="O473" i="37"/>
  <c r="I473" i="37"/>
  <c r="A474" i="37"/>
  <c r="G473" i="37"/>
  <c r="F293" i="37"/>
  <c r="B293" i="37"/>
  <c r="K293" i="37" s="1"/>
  <c r="D293" i="37"/>
  <c r="C293" i="37"/>
  <c r="E474" i="37" l="1"/>
  <c r="N474" i="37"/>
  <c r="E472" i="37"/>
  <c r="N472" i="37"/>
  <c r="L472" i="37"/>
  <c r="M472" i="37"/>
  <c r="L474" i="37"/>
  <c r="M474" i="37"/>
  <c r="H472" i="37"/>
  <c r="G472" i="37"/>
  <c r="J472" i="37"/>
  <c r="I472" i="37"/>
  <c r="G474" i="37"/>
  <c r="O474" i="37"/>
  <c r="I474" i="37"/>
  <c r="H474" i="37"/>
  <c r="A475" i="37"/>
  <c r="J474" i="37"/>
  <c r="F294" i="37"/>
  <c r="B294" i="37"/>
  <c r="K294" i="37" s="1"/>
  <c r="D294" i="37"/>
  <c r="C294" i="37"/>
  <c r="E475" i="37" l="1"/>
  <c r="N475" i="37"/>
  <c r="L475" i="37"/>
  <c r="M475" i="37"/>
  <c r="G475" i="37"/>
  <c r="A476" i="37"/>
  <c r="J475" i="37"/>
  <c r="I475" i="37"/>
  <c r="H475" i="37"/>
  <c r="O475" i="37"/>
  <c r="D295" i="37"/>
  <c r="B295" i="37"/>
  <c r="K295" i="37" s="1"/>
  <c r="C295" i="37"/>
  <c r="O295" i="37" s="1"/>
  <c r="F295" i="37"/>
  <c r="E476" i="37" l="1"/>
  <c r="N476" i="37"/>
  <c r="L476" i="37"/>
  <c r="M476" i="37"/>
  <c r="J476" i="37"/>
  <c r="A477" i="37"/>
  <c r="H476" i="37"/>
  <c r="I476" i="37"/>
  <c r="G476" i="37"/>
  <c r="O476" i="37"/>
  <c r="D296" i="37"/>
  <c r="B296" i="37"/>
  <c r="K296" i="37" s="1"/>
  <c r="F296" i="37"/>
  <c r="C296" i="37"/>
  <c r="O296" i="37" s="1"/>
  <c r="E477" i="37" l="1"/>
  <c r="N477" i="37"/>
  <c r="L477" i="37"/>
  <c r="M477" i="37"/>
  <c r="J477" i="37"/>
  <c r="I477" i="37"/>
  <c r="A478" i="37"/>
  <c r="H477" i="37"/>
  <c r="G477" i="37"/>
  <c r="C297" i="37"/>
  <c r="O297" i="37" s="1"/>
  <c r="F297" i="37"/>
  <c r="D297" i="37"/>
  <c r="B297" i="37"/>
  <c r="K297" i="37" s="1"/>
  <c r="E478" i="37" l="1"/>
  <c r="N478" i="37"/>
  <c r="L478" i="37"/>
  <c r="M478" i="37"/>
  <c r="G478" i="37"/>
  <c r="I478" i="37"/>
  <c r="H478" i="37"/>
  <c r="A479" i="37"/>
  <c r="J478" i="37"/>
  <c r="F298" i="37"/>
  <c r="C298" i="37"/>
  <c r="D298" i="37"/>
  <c r="B298" i="37"/>
  <c r="K298" i="37" s="1"/>
  <c r="E479" i="37" l="1"/>
  <c r="N479" i="37"/>
  <c r="L479" i="37"/>
  <c r="M479" i="37"/>
  <c r="J479" i="37"/>
  <c r="H479" i="37"/>
  <c r="I479" i="37"/>
  <c r="G479" i="37"/>
  <c r="A487" i="37"/>
  <c r="B299" i="37"/>
  <c r="K299" i="37" s="1"/>
  <c r="D299" i="37"/>
  <c r="C299" i="37"/>
  <c r="F299" i="37"/>
  <c r="E487" i="37" l="1"/>
  <c r="N487" i="37"/>
  <c r="L487" i="37"/>
  <c r="M487" i="37"/>
  <c r="G487" i="37"/>
  <c r="O487" i="37"/>
  <c r="J487" i="37"/>
  <c r="A488" i="37"/>
  <c r="I487" i="37"/>
  <c r="H487" i="37"/>
  <c r="C300" i="37"/>
  <c r="B300" i="37"/>
  <c r="K300" i="37" s="1"/>
  <c r="D300" i="37"/>
  <c r="F300" i="37"/>
  <c r="E488" i="37" l="1"/>
  <c r="N488" i="37"/>
  <c r="L488" i="37"/>
  <c r="M488" i="37"/>
  <c r="J488" i="37"/>
  <c r="O488" i="37"/>
  <c r="H488" i="37"/>
  <c r="I488" i="37"/>
  <c r="G488" i="37"/>
  <c r="A489" i="37"/>
  <c r="B301" i="37"/>
  <c r="K301" i="37" s="1"/>
  <c r="F301" i="37"/>
  <c r="D301" i="37"/>
  <c r="C301" i="37"/>
  <c r="E489" i="37" l="1"/>
  <c r="N489" i="37"/>
  <c r="L489" i="37"/>
  <c r="M489" i="37"/>
  <c r="J489" i="37"/>
  <c r="A490" i="37"/>
  <c r="I489" i="37"/>
  <c r="O489" i="37"/>
  <c r="H489" i="37"/>
  <c r="G489" i="37"/>
  <c r="F302" i="37"/>
  <c r="C302" i="37"/>
  <c r="O302" i="37" s="1"/>
  <c r="D302" i="37"/>
  <c r="B302" i="37"/>
  <c r="K302" i="37" s="1"/>
  <c r="E490" i="37" l="1"/>
  <c r="N490" i="37"/>
  <c r="L490" i="37"/>
  <c r="M490" i="37"/>
  <c r="I490" i="37"/>
  <c r="O490" i="37"/>
  <c r="H490" i="37"/>
  <c r="A491" i="37"/>
  <c r="J490" i="37"/>
  <c r="G490" i="37"/>
  <c r="F303" i="37"/>
  <c r="D303" i="37"/>
  <c r="C303" i="37"/>
  <c r="O303" i="37" s="1"/>
  <c r="B303" i="37"/>
  <c r="K303" i="37" s="1"/>
  <c r="E491" i="37" l="1"/>
  <c r="N491" i="37"/>
  <c r="L491" i="37"/>
  <c r="M491" i="37"/>
  <c r="G491" i="37"/>
  <c r="A492" i="37"/>
  <c r="I491" i="37"/>
  <c r="J491" i="37"/>
  <c r="H491" i="37"/>
  <c r="A494" i="37"/>
  <c r="C304" i="37"/>
  <c r="O304" i="37" s="1"/>
  <c r="B304" i="37"/>
  <c r="K304" i="37" s="1"/>
  <c r="D304" i="37"/>
  <c r="F304" i="37"/>
  <c r="E494" i="37" l="1"/>
  <c r="N494" i="37"/>
  <c r="E492" i="37"/>
  <c r="N492" i="37"/>
  <c r="L494" i="37"/>
  <c r="M494" i="37"/>
  <c r="L492" i="37"/>
  <c r="M492" i="37"/>
  <c r="J494" i="37"/>
  <c r="G494" i="37"/>
  <c r="I494" i="37"/>
  <c r="O494" i="37"/>
  <c r="H494" i="37"/>
  <c r="A495" i="37"/>
  <c r="A493" i="37"/>
  <c r="I492" i="37"/>
  <c r="H492" i="37"/>
  <c r="J492" i="37"/>
  <c r="G492" i="37"/>
  <c r="C305" i="37"/>
  <c r="F305" i="37"/>
  <c r="B305" i="37"/>
  <c r="K305" i="37" s="1"/>
  <c r="D305" i="37"/>
  <c r="E495" i="37" l="1"/>
  <c r="N495" i="37"/>
  <c r="E493" i="37"/>
  <c r="N493" i="37"/>
  <c r="L493" i="37"/>
  <c r="M493" i="37"/>
  <c r="L495" i="37"/>
  <c r="M495" i="37"/>
  <c r="H493" i="37"/>
  <c r="G493" i="37"/>
  <c r="J493" i="37"/>
  <c r="I493" i="37"/>
  <c r="I495" i="37"/>
  <c r="O495" i="37"/>
  <c r="J495" i="37"/>
  <c r="H495" i="37"/>
  <c r="G495" i="37"/>
  <c r="A496" i="37"/>
  <c r="B306" i="37"/>
  <c r="K306" i="37" s="1"/>
  <c r="D306" i="37"/>
  <c r="F306" i="37"/>
  <c r="C306" i="37"/>
  <c r="E496" i="37" l="1"/>
  <c r="N496" i="37"/>
  <c r="L496" i="37"/>
  <c r="M496" i="37"/>
  <c r="J496" i="37"/>
  <c r="O496" i="37"/>
  <c r="H496" i="37"/>
  <c r="I496" i="37"/>
  <c r="G496" i="37"/>
  <c r="A497" i="37"/>
  <c r="D307" i="37"/>
  <c r="B307" i="37"/>
  <c r="K307" i="37" s="1"/>
  <c r="F307" i="37"/>
  <c r="C307" i="37"/>
  <c r="E497" i="37" l="1"/>
  <c r="N497" i="37"/>
  <c r="L497" i="37"/>
  <c r="M497" i="37"/>
  <c r="I497" i="37"/>
  <c r="O497" i="37"/>
  <c r="H497" i="37"/>
  <c r="G497" i="37"/>
  <c r="J497" i="37"/>
  <c r="A498" i="37"/>
  <c r="F308" i="37"/>
  <c r="D308" i="37"/>
  <c r="C308" i="37"/>
  <c r="B308" i="37"/>
  <c r="K308" i="37" s="1"/>
  <c r="E498" i="37" l="1"/>
  <c r="N498" i="37"/>
  <c r="L498" i="37"/>
  <c r="M498" i="37"/>
  <c r="G498" i="37"/>
  <c r="I498" i="37"/>
  <c r="H498" i="37"/>
  <c r="A499" i="37"/>
  <c r="J498" i="37"/>
  <c r="A501" i="37"/>
  <c r="B309" i="37"/>
  <c r="K309" i="37" s="1"/>
  <c r="F309" i="37"/>
  <c r="D309" i="37"/>
  <c r="C309" i="37"/>
  <c r="O309" i="37" s="1"/>
  <c r="E499" i="37" l="1"/>
  <c r="N499" i="37"/>
  <c r="E501" i="37"/>
  <c r="N501" i="37"/>
  <c r="L501" i="37"/>
  <c r="M501" i="37"/>
  <c r="L499" i="37"/>
  <c r="M499" i="37"/>
  <c r="J499" i="37"/>
  <c r="H499" i="37"/>
  <c r="G499" i="37"/>
  <c r="A500" i="37"/>
  <c r="I499" i="37"/>
  <c r="H501" i="37"/>
  <c r="J501" i="37"/>
  <c r="O501" i="37"/>
  <c r="I501" i="37"/>
  <c r="A502" i="37"/>
  <c r="G501" i="37"/>
  <c r="C310" i="37"/>
  <c r="O310" i="37" s="1"/>
  <c r="B310" i="37"/>
  <c r="K310" i="37" s="1"/>
  <c r="F310" i="37"/>
  <c r="D310" i="37"/>
  <c r="E502" i="37" l="1"/>
  <c r="N502" i="37"/>
  <c r="E500" i="37"/>
  <c r="N500" i="37"/>
  <c r="L500" i="37"/>
  <c r="M500" i="37"/>
  <c r="L502" i="37"/>
  <c r="M502" i="37"/>
  <c r="H500" i="37"/>
  <c r="G500" i="37"/>
  <c r="J500" i="37"/>
  <c r="I500" i="37"/>
  <c r="G502" i="37"/>
  <c r="I502" i="37"/>
  <c r="O502" i="37"/>
  <c r="H502" i="37"/>
  <c r="A503" i="37"/>
  <c r="J502" i="37"/>
  <c r="D311" i="37"/>
  <c r="C311" i="37"/>
  <c r="O311" i="37" s="1"/>
  <c r="F311" i="37"/>
  <c r="B311" i="37"/>
  <c r="K311" i="37" s="1"/>
  <c r="E503" i="37" l="1"/>
  <c r="N503" i="37"/>
  <c r="L503" i="37"/>
  <c r="M503" i="37"/>
  <c r="G503" i="37"/>
  <c r="A504" i="37"/>
  <c r="I503" i="37"/>
  <c r="J503" i="37"/>
  <c r="H503" i="37"/>
  <c r="O503" i="37"/>
  <c r="F312" i="37"/>
  <c r="B312" i="37"/>
  <c r="K312" i="37" s="1"/>
  <c r="C312" i="37"/>
  <c r="D312" i="37"/>
  <c r="E504" i="37" l="1"/>
  <c r="N504" i="37"/>
  <c r="L504" i="37"/>
  <c r="M504" i="37"/>
  <c r="J504" i="37"/>
  <c r="O504" i="37"/>
  <c r="H504" i="37"/>
  <c r="I504" i="37"/>
  <c r="G504" i="37"/>
  <c r="A505" i="37"/>
  <c r="B313" i="37"/>
  <c r="K313" i="37" s="1"/>
  <c r="C313" i="37"/>
  <c r="F313" i="37"/>
  <c r="D313" i="37"/>
  <c r="E505" i="37" l="1"/>
  <c r="N505" i="37"/>
  <c r="L505" i="37"/>
  <c r="M505" i="37"/>
  <c r="J505" i="37"/>
  <c r="I505" i="37"/>
  <c r="A506" i="37"/>
  <c r="H505" i="37"/>
  <c r="G505" i="37"/>
  <c r="C314" i="37"/>
  <c r="F314" i="37"/>
  <c r="D314" i="37"/>
  <c r="B314" i="37"/>
  <c r="K314" i="37" s="1"/>
  <c r="E506" i="37" l="1"/>
  <c r="N506" i="37"/>
  <c r="L506" i="37"/>
  <c r="M506" i="37"/>
  <c r="G506" i="37"/>
  <c r="I506" i="37"/>
  <c r="H506" i="37"/>
  <c r="A507" i="37"/>
  <c r="J506" i="37"/>
  <c r="D315" i="37"/>
  <c r="F315" i="37"/>
  <c r="C315" i="37"/>
  <c r="B315" i="37"/>
  <c r="K315" i="37" s="1"/>
  <c r="E507" i="37" l="1"/>
  <c r="N507" i="37"/>
  <c r="L507" i="37"/>
  <c r="M507" i="37"/>
  <c r="J507" i="37"/>
  <c r="H507" i="37"/>
  <c r="I507" i="37"/>
  <c r="G507" i="37"/>
  <c r="A515" i="37"/>
  <c r="B316" i="37"/>
  <c r="K316" i="37" s="1"/>
  <c r="F316" i="37"/>
  <c r="D316" i="37"/>
  <c r="C316" i="37"/>
  <c r="O316" i="37" s="1"/>
  <c r="E515" i="37" l="1"/>
  <c r="N515" i="37"/>
  <c r="L515" i="37"/>
  <c r="M515" i="37"/>
  <c r="G515" i="37"/>
  <c r="A516" i="37"/>
  <c r="J515" i="37"/>
  <c r="I515" i="37"/>
  <c r="H515" i="37"/>
  <c r="O515" i="37"/>
  <c r="B317" i="37"/>
  <c r="K317" i="37" s="1"/>
  <c r="F317" i="37"/>
  <c r="C317" i="37"/>
  <c r="O317" i="37" s="1"/>
  <c r="D317" i="37"/>
  <c r="E516" i="37" l="1"/>
  <c r="N516" i="37"/>
  <c r="L516" i="37"/>
  <c r="M516" i="37"/>
  <c r="J516" i="37"/>
  <c r="A517" i="37"/>
  <c r="H516" i="37"/>
  <c r="I516" i="37"/>
  <c r="G516" i="37"/>
  <c r="O516" i="37"/>
  <c r="C318" i="37"/>
  <c r="O318" i="37" s="1"/>
  <c r="B318" i="37"/>
  <c r="K318" i="37" s="1"/>
  <c r="F318" i="37"/>
  <c r="D318" i="37"/>
  <c r="E517" i="37" l="1"/>
  <c r="N517" i="37"/>
  <c r="L517" i="37"/>
  <c r="M517" i="37"/>
  <c r="J517" i="37"/>
  <c r="A518" i="37"/>
  <c r="H517" i="37"/>
  <c r="I517" i="37"/>
  <c r="O517" i="37"/>
  <c r="G517" i="37"/>
  <c r="B319" i="37"/>
  <c r="K319" i="37" s="1"/>
  <c r="C319" i="37"/>
  <c r="F319" i="37"/>
  <c r="D319" i="37"/>
  <c r="E518" i="37" l="1"/>
  <c r="N518" i="37"/>
  <c r="L518" i="37"/>
  <c r="M518" i="37"/>
  <c r="I518" i="37"/>
  <c r="A519" i="37"/>
  <c r="H518" i="37"/>
  <c r="O518" i="37"/>
  <c r="J518" i="37"/>
  <c r="G518" i="37"/>
  <c r="C320" i="37"/>
  <c r="F320" i="37"/>
  <c r="D320" i="37"/>
  <c r="B320" i="37"/>
  <c r="K320" i="37" s="1"/>
  <c r="E519" i="37" l="1"/>
  <c r="N519" i="37"/>
  <c r="L519" i="37"/>
  <c r="M519" i="37"/>
  <c r="G519" i="37"/>
  <c r="A520" i="37"/>
  <c r="I519" i="37"/>
  <c r="J519" i="37"/>
  <c r="H519" i="37"/>
  <c r="A522" i="37"/>
  <c r="B321" i="37"/>
  <c r="K321" i="37" s="1"/>
  <c r="D321" i="37"/>
  <c r="F321" i="37"/>
  <c r="C321" i="37"/>
  <c r="E522" i="37" l="1"/>
  <c r="N522" i="37"/>
  <c r="E520" i="37"/>
  <c r="N520" i="37"/>
  <c r="L522" i="37"/>
  <c r="M522" i="37"/>
  <c r="L520" i="37"/>
  <c r="M520" i="37"/>
  <c r="J522" i="37"/>
  <c r="G522" i="37"/>
  <c r="A523" i="37"/>
  <c r="H522" i="37"/>
  <c r="I522" i="37"/>
  <c r="O522" i="37"/>
  <c r="A521" i="37"/>
  <c r="I520" i="37"/>
  <c r="H520" i="37"/>
  <c r="G520" i="37"/>
  <c r="J520" i="37"/>
  <c r="D322" i="37"/>
  <c r="B322" i="37"/>
  <c r="K322" i="37" s="1"/>
  <c r="C322" i="37"/>
  <c r="F322" i="37"/>
  <c r="E521" i="37" l="1"/>
  <c r="N521" i="37"/>
  <c r="E523" i="37"/>
  <c r="N523" i="37"/>
  <c r="L521" i="37"/>
  <c r="M521" i="37"/>
  <c r="L523" i="37"/>
  <c r="M523" i="37"/>
  <c r="H521" i="37"/>
  <c r="J521" i="37"/>
  <c r="I521" i="37"/>
  <c r="G521" i="37"/>
  <c r="I523" i="37"/>
  <c r="H523" i="37"/>
  <c r="O523" i="37"/>
  <c r="G523" i="37"/>
  <c r="A524" i="37"/>
  <c r="J523" i="37"/>
  <c r="F323" i="37"/>
  <c r="C323" i="37"/>
  <c r="O323" i="37" s="1"/>
  <c r="B323" i="37"/>
  <c r="K323" i="37" s="1"/>
  <c r="D323" i="37"/>
  <c r="E524" i="37" l="1"/>
  <c r="N524" i="37"/>
  <c r="L524" i="37"/>
  <c r="M524" i="37"/>
  <c r="J524" i="37"/>
  <c r="O524" i="37"/>
  <c r="H524" i="37"/>
  <c r="I524" i="37"/>
  <c r="G524" i="37"/>
  <c r="A525" i="37"/>
  <c r="B324" i="37"/>
  <c r="K324" i="37" s="1"/>
  <c r="F324" i="37"/>
  <c r="C324" i="37"/>
  <c r="O324" i="37" s="1"/>
  <c r="D324" i="37"/>
  <c r="E525" i="37" l="1"/>
  <c r="N525" i="37"/>
  <c r="L525" i="37"/>
  <c r="M525" i="37"/>
  <c r="I525" i="37"/>
  <c r="A526" i="37"/>
  <c r="G525" i="37"/>
  <c r="O525" i="37"/>
  <c r="H525" i="37"/>
  <c r="J525" i="37"/>
  <c r="B325" i="37"/>
  <c r="K325" i="37" s="1"/>
  <c r="F325" i="37"/>
  <c r="C325" i="37"/>
  <c r="O325" i="37" s="1"/>
  <c r="D325" i="37"/>
  <c r="E526" i="37" l="1"/>
  <c r="N526" i="37"/>
  <c r="L526" i="37"/>
  <c r="M526" i="37"/>
  <c r="G526" i="37"/>
  <c r="I526" i="37"/>
  <c r="H526" i="37"/>
  <c r="A527" i="37"/>
  <c r="J526" i="37"/>
  <c r="A529" i="37"/>
  <c r="B326" i="37"/>
  <c r="K326" i="37" s="1"/>
  <c r="D326" i="37"/>
  <c r="F326" i="37"/>
  <c r="C326" i="37"/>
  <c r="E527" i="37" l="1"/>
  <c r="N527" i="37"/>
  <c r="E529" i="37"/>
  <c r="N529" i="37"/>
  <c r="L529" i="37"/>
  <c r="M529" i="37"/>
  <c r="L527" i="37"/>
  <c r="M527" i="37"/>
  <c r="J527" i="37"/>
  <c r="H527" i="37"/>
  <c r="G527" i="37"/>
  <c r="A528" i="37"/>
  <c r="I527" i="37"/>
  <c r="H529" i="37"/>
  <c r="J529" i="37"/>
  <c r="O529" i="37"/>
  <c r="I529" i="37"/>
  <c r="A530" i="37"/>
  <c r="G529" i="37"/>
  <c r="F327" i="37"/>
  <c r="D327" i="37"/>
  <c r="C327" i="37"/>
  <c r="B327" i="37"/>
  <c r="K327" i="37" s="1"/>
  <c r="E530" i="37" l="1"/>
  <c r="N530" i="37"/>
  <c r="E528" i="37"/>
  <c r="N528" i="37"/>
  <c r="L528" i="37"/>
  <c r="M528" i="37"/>
  <c r="L530" i="37"/>
  <c r="M530" i="37"/>
  <c r="H528" i="37"/>
  <c r="G528" i="37"/>
  <c r="J528" i="37"/>
  <c r="I528" i="37"/>
  <c r="G530" i="37"/>
  <c r="I530" i="37"/>
  <c r="A531" i="37"/>
  <c r="H530" i="37"/>
  <c r="O530" i="37"/>
  <c r="J530" i="37"/>
  <c r="F328" i="37"/>
  <c r="B328" i="37"/>
  <c r="K328" i="37" s="1"/>
  <c r="C328" i="37"/>
  <c r="D328" i="37"/>
  <c r="E531" i="37" l="1"/>
  <c r="N531" i="37"/>
  <c r="L531" i="37"/>
  <c r="M531" i="37"/>
  <c r="G531" i="37"/>
  <c r="A532" i="37"/>
  <c r="J531" i="37"/>
  <c r="I531" i="37"/>
  <c r="H531" i="37"/>
  <c r="O531" i="37"/>
  <c r="F329" i="37"/>
  <c r="D329" i="37"/>
  <c r="C329" i="37"/>
  <c r="B329" i="37"/>
  <c r="K329" i="37" s="1"/>
  <c r="E532" i="37" l="1"/>
  <c r="N532" i="37"/>
  <c r="L532" i="37"/>
  <c r="M532" i="37"/>
  <c r="J532" i="37"/>
  <c r="A533" i="37"/>
  <c r="H532" i="37"/>
  <c r="I532" i="37"/>
  <c r="G532" i="37"/>
  <c r="O532" i="37"/>
  <c r="C330" i="37"/>
  <c r="O330" i="37" s="1"/>
  <c r="F330" i="37"/>
  <c r="B330" i="37"/>
  <c r="K330" i="37" s="1"/>
  <c r="D330" i="37"/>
  <c r="E533" i="37" l="1"/>
  <c r="N533" i="37"/>
  <c r="L533" i="37"/>
  <c r="M533" i="37"/>
  <c r="J533" i="37"/>
  <c r="I533" i="37"/>
  <c r="A534" i="37"/>
  <c r="H533" i="37"/>
  <c r="G533" i="37"/>
  <c r="F331" i="37"/>
  <c r="C331" i="37"/>
  <c r="O331" i="37" s="1"/>
  <c r="B331" i="37"/>
  <c r="K331" i="37" s="1"/>
  <c r="D331" i="37"/>
  <c r="E534" i="37" l="1"/>
  <c r="N534" i="37"/>
  <c r="L534" i="37"/>
  <c r="M534" i="37"/>
  <c r="G534" i="37"/>
  <c r="I534" i="37"/>
  <c r="H534" i="37"/>
  <c r="A535" i="37"/>
  <c r="J534" i="37"/>
  <c r="B332" i="37"/>
  <c r="K332" i="37" s="1"/>
  <c r="D332" i="37"/>
  <c r="C332" i="37"/>
  <c r="O332" i="37" s="1"/>
  <c r="F332" i="37"/>
  <c r="E535" i="37" l="1"/>
  <c r="N535" i="37"/>
  <c r="L535" i="37"/>
  <c r="M535" i="37"/>
  <c r="J535" i="37"/>
  <c r="I535" i="37"/>
  <c r="H535" i="37"/>
  <c r="G535" i="37"/>
  <c r="A543" i="37"/>
  <c r="D333" i="37"/>
  <c r="C333" i="37"/>
  <c r="F333" i="37"/>
  <c r="B333" i="37"/>
  <c r="K333" i="37" s="1"/>
  <c r="E543" i="37" l="1"/>
  <c r="N543" i="37"/>
  <c r="L543" i="37"/>
  <c r="M543" i="37"/>
  <c r="G543" i="37"/>
  <c r="A544" i="37"/>
  <c r="J543" i="37"/>
  <c r="I543" i="37"/>
  <c r="H543" i="37"/>
  <c r="O543" i="37"/>
  <c r="F334" i="37"/>
  <c r="D334" i="37"/>
  <c r="C334" i="37"/>
  <c r="B334" i="37"/>
  <c r="K334" i="37" s="1"/>
  <c r="E544" i="37" l="1"/>
  <c r="N544" i="37"/>
  <c r="L544" i="37"/>
  <c r="M544" i="37"/>
  <c r="J544" i="37"/>
  <c r="A545" i="37"/>
  <c r="I544" i="37"/>
  <c r="H544" i="37"/>
  <c r="O544" i="37"/>
  <c r="G544" i="37"/>
  <c r="C335" i="37"/>
  <c r="D335" i="37"/>
  <c r="B335" i="37"/>
  <c r="K335" i="37" s="1"/>
  <c r="F335" i="37"/>
  <c r="E545" i="37" l="1"/>
  <c r="N545" i="37"/>
  <c r="L545" i="37"/>
  <c r="M545" i="37"/>
  <c r="J545" i="37"/>
  <c r="O545" i="37"/>
  <c r="I545" i="37"/>
  <c r="A546" i="37"/>
  <c r="H545" i="37"/>
  <c r="G545" i="37"/>
  <c r="B336" i="37"/>
  <c r="K336" i="37" s="1"/>
  <c r="D336" i="37"/>
  <c r="F336" i="37"/>
  <c r="C336" i="37"/>
  <c r="E546" i="37" l="1"/>
  <c r="N546" i="37"/>
  <c r="L546" i="37"/>
  <c r="M546" i="37"/>
  <c r="I546" i="37"/>
  <c r="O546" i="37"/>
  <c r="H546" i="37"/>
  <c r="A547" i="37"/>
  <c r="G546" i="37"/>
  <c r="J546" i="37"/>
  <c r="F337" i="37"/>
  <c r="B337" i="37"/>
  <c r="K337" i="37" s="1"/>
  <c r="C337" i="37"/>
  <c r="O337" i="37" s="1"/>
  <c r="D337" i="37"/>
  <c r="E547" i="37" l="1"/>
  <c r="N547" i="37"/>
  <c r="L547" i="37"/>
  <c r="M547" i="37"/>
  <c r="G547" i="37"/>
  <c r="A548" i="37"/>
  <c r="J547" i="37"/>
  <c r="I547" i="37"/>
  <c r="H547" i="37"/>
  <c r="A550" i="37"/>
  <c r="C338" i="37"/>
  <c r="O338" i="37" s="1"/>
  <c r="B338" i="37"/>
  <c r="K338" i="37" s="1"/>
  <c r="D338" i="37"/>
  <c r="F338" i="37"/>
  <c r="E550" i="37" l="1"/>
  <c r="N550" i="37"/>
  <c r="E548" i="37"/>
  <c r="N548" i="37"/>
  <c r="L550" i="37"/>
  <c r="M550" i="37"/>
  <c r="L548" i="37"/>
  <c r="M548" i="37"/>
  <c r="G550" i="37"/>
  <c r="J550" i="37"/>
  <c r="I550" i="37"/>
  <c r="O550" i="37"/>
  <c r="H550" i="37"/>
  <c r="A551" i="37"/>
  <c r="A549" i="37"/>
  <c r="I548" i="37"/>
  <c r="H548" i="37"/>
  <c r="J548" i="37"/>
  <c r="G548" i="37"/>
  <c r="C339" i="37"/>
  <c r="O339" i="37" s="1"/>
  <c r="D339" i="37"/>
  <c r="B339" i="37"/>
  <c r="K339" i="37" s="1"/>
  <c r="F339" i="37"/>
  <c r="E551" i="37" l="1"/>
  <c r="N551" i="37"/>
  <c r="E549" i="37"/>
  <c r="N549" i="37"/>
  <c r="L549" i="37"/>
  <c r="M549" i="37"/>
  <c r="L551" i="37"/>
  <c r="M551" i="37"/>
  <c r="G549" i="37"/>
  <c r="J549" i="37"/>
  <c r="I549" i="37"/>
  <c r="H549" i="37"/>
  <c r="I551" i="37"/>
  <c r="H551" i="37"/>
  <c r="J551" i="37"/>
  <c r="A552" i="37"/>
  <c r="G551" i="37"/>
  <c r="O551" i="37"/>
  <c r="C340" i="37"/>
  <c r="B340" i="37"/>
  <c r="K340" i="37" s="1"/>
  <c r="F340" i="37"/>
  <c r="D340" i="37"/>
  <c r="E552" i="37" l="1"/>
  <c r="N552" i="37"/>
  <c r="L552" i="37"/>
  <c r="M552" i="37"/>
  <c r="J552" i="37"/>
  <c r="O552" i="37"/>
  <c r="I552" i="37"/>
  <c r="G552" i="37"/>
  <c r="A553" i="37"/>
  <c r="H552" i="37"/>
  <c r="F341" i="37"/>
  <c r="B341" i="37"/>
  <c r="K341" i="37" s="1"/>
  <c r="C341" i="37"/>
  <c r="D341" i="37"/>
  <c r="E553" i="37" l="1"/>
  <c r="N553" i="37"/>
  <c r="L553" i="37"/>
  <c r="M553" i="37"/>
  <c r="I553" i="37"/>
  <c r="O553" i="37"/>
  <c r="H553" i="37"/>
  <c r="G553" i="37"/>
  <c r="J553" i="37"/>
  <c r="A554" i="37"/>
  <c r="B342" i="37"/>
  <c r="K342" i="37" s="1"/>
  <c r="F342" i="37"/>
  <c r="D342" i="37"/>
  <c r="C342" i="37"/>
  <c r="E554" i="37" l="1"/>
  <c r="N554" i="37"/>
  <c r="L554" i="37"/>
  <c r="M554" i="37"/>
  <c r="J554" i="37"/>
  <c r="I554" i="37"/>
  <c r="H554" i="37"/>
  <c r="A555" i="37"/>
  <c r="G554" i="37"/>
  <c r="A557" i="37"/>
  <c r="C343" i="37"/>
  <c r="F343" i="37"/>
  <c r="D343" i="37"/>
  <c r="B343" i="37"/>
  <c r="K343" i="37" s="1"/>
  <c r="E557" i="37" l="1"/>
  <c r="N557" i="37"/>
  <c r="E555" i="37"/>
  <c r="N555" i="37"/>
  <c r="L557" i="37"/>
  <c r="M557" i="37"/>
  <c r="L555" i="37"/>
  <c r="M555" i="37"/>
  <c r="I555" i="37"/>
  <c r="H555" i="37"/>
  <c r="G555" i="37"/>
  <c r="A556" i="37"/>
  <c r="J555" i="37"/>
  <c r="G557" i="37"/>
  <c r="J557" i="37"/>
  <c r="A558" i="37"/>
  <c r="I557" i="37"/>
  <c r="O557" i="37"/>
  <c r="H557" i="37"/>
  <c r="B344" i="37"/>
  <c r="K344" i="37" s="1"/>
  <c r="F344" i="37"/>
  <c r="D344" i="37"/>
  <c r="C344" i="37"/>
  <c r="O344" i="37" s="1"/>
  <c r="E558" i="37" l="1"/>
  <c r="N558" i="37"/>
  <c r="E556" i="37"/>
  <c r="N556" i="37"/>
  <c r="L556" i="37"/>
  <c r="M556" i="37"/>
  <c r="L558" i="37"/>
  <c r="M558" i="37"/>
  <c r="H556" i="37"/>
  <c r="G556" i="37"/>
  <c r="J556" i="37"/>
  <c r="I556" i="37"/>
  <c r="J558" i="37"/>
  <c r="I558" i="37"/>
  <c r="A559" i="37"/>
  <c r="H558" i="37"/>
  <c r="O558" i="37"/>
  <c r="G558" i="37"/>
  <c r="C345" i="37"/>
  <c r="O345" i="37" s="1"/>
  <c r="D345" i="37"/>
  <c r="F345" i="37"/>
  <c r="B345" i="37"/>
  <c r="K345" i="37" s="1"/>
  <c r="E559" i="37" l="1"/>
  <c r="N559" i="37"/>
  <c r="L559" i="37"/>
  <c r="M559" i="37"/>
  <c r="G559" i="37"/>
  <c r="O559" i="37"/>
  <c r="I559" i="37"/>
  <c r="J559" i="37"/>
  <c r="H559" i="37"/>
  <c r="A560" i="37"/>
  <c r="C346" i="37"/>
  <c r="O346" i="37" s="1"/>
  <c r="F346" i="37"/>
  <c r="B346" i="37"/>
  <c r="K346" i="37" s="1"/>
  <c r="D346" i="37"/>
  <c r="E560" i="37" l="1"/>
  <c r="N560" i="37"/>
  <c r="L560" i="37"/>
  <c r="M560" i="37"/>
  <c r="J560" i="37"/>
  <c r="A561" i="37"/>
  <c r="I560" i="37"/>
  <c r="H560" i="37"/>
  <c r="G560" i="37"/>
  <c r="O560" i="37"/>
  <c r="F347" i="37"/>
  <c r="D347" i="37"/>
  <c r="C347" i="37"/>
  <c r="B347" i="37"/>
  <c r="K347" i="37" s="1"/>
  <c r="E561" i="37" l="1"/>
  <c r="N561" i="37"/>
  <c r="L561" i="37"/>
  <c r="M561" i="37"/>
  <c r="J561" i="37"/>
  <c r="I561" i="37"/>
  <c r="A562" i="37"/>
  <c r="G561" i="37"/>
  <c r="H561" i="37"/>
  <c r="F348" i="37"/>
  <c r="D348" i="37"/>
  <c r="B348" i="37"/>
  <c r="K348" i="37" s="1"/>
  <c r="C348" i="37"/>
  <c r="E562" i="37" l="1"/>
  <c r="N562" i="37"/>
  <c r="L562" i="37"/>
  <c r="M562" i="37"/>
  <c r="J562" i="37"/>
  <c r="I562" i="37"/>
  <c r="H562" i="37"/>
  <c r="A563" i="37"/>
  <c r="G562" i="37"/>
  <c r="D349" i="37"/>
  <c r="F349" i="37"/>
  <c r="C349" i="37"/>
  <c r="B349" i="37"/>
  <c r="K349" i="37" s="1"/>
  <c r="E563" i="37" l="1"/>
  <c r="N563" i="37"/>
  <c r="L563" i="37"/>
  <c r="M563" i="37"/>
  <c r="I563" i="37"/>
  <c r="H563" i="37"/>
  <c r="G563" i="37"/>
  <c r="J563" i="37"/>
  <c r="A571" i="37"/>
  <c r="B350" i="37"/>
  <c r="K350" i="37" s="1"/>
  <c r="F350" i="37"/>
  <c r="D350" i="37"/>
  <c r="C350" i="37"/>
  <c r="E571" i="37" l="1"/>
  <c r="N571" i="37"/>
  <c r="L571" i="37"/>
  <c r="M571" i="37"/>
  <c r="G571" i="37"/>
  <c r="A572" i="37"/>
  <c r="J571" i="37"/>
  <c r="I571" i="37"/>
  <c r="H571" i="37"/>
  <c r="O571" i="37"/>
  <c r="F351" i="37"/>
  <c r="D351" i="37"/>
  <c r="C351" i="37"/>
  <c r="O351" i="37" s="1"/>
  <c r="B351" i="37"/>
  <c r="K351" i="37" s="1"/>
  <c r="E572" i="37" l="1"/>
  <c r="N572" i="37"/>
  <c r="L572" i="37"/>
  <c r="M572" i="37"/>
  <c r="J572" i="37"/>
  <c r="A573" i="37"/>
  <c r="H572" i="37"/>
  <c r="G572" i="37"/>
  <c r="O572" i="37"/>
  <c r="I572" i="37"/>
  <c r="C352" i="37"/>
  <c r="O352" i="37" s="1"/>
  <c r="D352" i="37"/>
  <c r="F352" i="37"/>
  <c r="B352" i="37"/>
  <c r="K352" i="37" s="1"/>
  <c r="E573" i="37" l="1"/>
  <c r="N573" i="37"/>
  <c r="L573" i="37"/>
  <c r="M573" i="37"/>
  <c r="J573" i="37"/>
  <c r="A574" i="37"/>
  <c r="I573" i="37"/>
  <c r="O573" i="37"/>
  <c r="H573" i="37"/>
  <c r="G573" i="37"/>
  <c r="D353" i="37"/>
  <c r="C353" i="37"/>
  <c r="O353" i="37" s="1"/>
  <c r="F353" i="37"/>
  <c r="B353" i="37"/>
  <c r="K353" i="37" s="1"/>
  <c r="E574" i="37" l="1"/>
  <c r="N574" i="37"/>
  <c r="L574" i="37"/>
  <c r="M574" i="37"/>
  <c r="I574" i="37"/>
  <c r="O574" i="37"/>
  <c r="H574" i="37"/>
  <c r="A575" i="37"/>
  <c r="G574" i="37"/>
  <c r="J574" i="37"/>
  <c r="F354" i="37"/>
  <c r="C354" i="37"/>
  <c r="D354" i="37"/>
  <c r="B354" i="37"/>
  <c r="K354" i="37" s="1"/>
  <c r="E575" i="37" l="1"/>
  <c r="N575" i="37"/>
  <c r="L575" i="37"/>
  <c r="M575" i="37"/>
  <c r="G575" i="37"/>
  <c r="A576" i="37"/>
  <c r="J575" i="37"/>
  <c r="I575" i="37"/>
  <c r="H575" i="37"/>
  <c r="A578" i="37"/>
  <c r="C355" i="37"/>
  <c r="D355" i="37"/>
  <c r="F355" i="37"/>
  <c r="B355" i="37"/>
  <c r="K355" i="37" s="1"/>
  <c r="E578" i="37" l="1"/>
  <c r="N578" i="37"/>
  <c r="E576" i="37"/>
  <c r="N576" i="37"/>
  <c r="L576" i="37"/>
  <c r="M576" i="37"/>
  <c r="L578" i="37"/>
  <c r="M578" i="37"/>
  <c r="G578" i="37"/>
  <c r="J578" i="37"/>
  <c r="A579" i="37"/>
  <c r="I578" i="37"/>
  <c r="H578" i="37"/>
  <c r="O578" i="37"/>
  <c r="A577" i="37"/>
  <c r="I576" i="37"/>
  <c r="H576" i="37"/>
  <c r="G576" i="37"/>
  <c r="J576" i="37"/>
  <c r="C356" i="37"/>
  <c r="F356" i="37"/>
  <c r="B356" i="37"/>
  <c r="K356" i="37" s="1"/>
  <c r="D356" i="37"/>
  <c r="E577" i="37" l="1"/>
  <c r="N577" i="37"/>
  <c r="E579" i="37"/>
  <c r="N579" i="37"/>
  <c r="L577" i="37"/>
  <c r="M577" i="37"/>
  <c r="L579" i="37"/>
  <c r="M579" i="37"/>
  <c r="G577" i="37"/>
  <c r="H577" i="37"/>
  <c r="J577" i="37"/>
  <c r="I577" i="37"/>
  <c r="I579" i="37"/>
  <c r="H579" i="37"/>
  <c r="J579" i="37"/>
  <c r="O579" i="37"/>
  <c r="G579" i="37"/>
  <c r="A580" i="37"/>
  <c r="B357" i="37"/>
  <c r="K357" i="37" s="1"/>
  <c r="D357" i="37"/>
  <c r="F357" i="37"/>
  <c r="C357" i="37"/>
  <c r="E580" i="37" l="1"/>
  <c r="N580" i="37"/>
  <c r="L580" i="37"/>
  <c r="M580" i="37"/>
  <c r="J580" i="37"/>
  <c r="O580" i="37"/>
  <c r="I580" i="37"/>
  <c r="H580" i="37"/>
  <c r="G580" i="37"/>
  <c r="A581" i="37"/>
  <c r="F358" i="37"/>
  <c r="D358" i="37"/>
  <c r="B358" i="37"/>
  <c r="K358" i="37" s="1"/>
  <c r="C358" i="37"/>
  <c r="O358" i="37" s="1"/>
  <c r="E581" i="37" l="1"/>
  <c r="N581" i="37"/>
  <c r="L581" i="37"/>
  <c r="M581" i="37"/>
  <c r="I581" i="37"/>
  <c r="G581" i="37"/>
  <c r="J581" i="37"/>
  <c r="O581" i="37"/>
  <c r="A582" i="37"/>
  <c r="H581" i="37"/>
  <c r="B359" i="37"/>
  <c r="K359" i="37" s="1"/>
  <c r="F359" i="37"/>
  <c r="D359" i="37"/>
  <c r="C359" i="37"/>
  <c r="O359" i="37" s="1"/>
  <c r="E582" i="37" l="1"/>
  <c r="N582" i="37"/>
  <c r="L582" i="37"/>
  <c r="M582" i="37"/>
  <c r="J582" i="37"/>
  <c r="I582" i="37"/>
  <c r="H582" i="37"/>
  <c r="A583" i="37"/>
  <c r="G582" i="37"/>
  <c r="A585" i="37"/>
  <c r="C360" i="37"/>
  <c r="O360" i="37" s="1"/>
  <c r="F360" i="37"/>
  <c r="D360" i="37"/>
  <c r="B360" i="37"/>
  <c r="K360" i="37" s="1"/>
  <c r="E585" i="37" l="1"/>
  <c r="N585" i="37"/>
  <c r="E583" i="37"/>
  <c r="N583" i="37"/>
  <c r="L585" i="37"/>
  <c r="M585" i="37"/>
  <c r="L583" i="37"/>
  <c r="M583" i="37"/>
  <c r="I583" i="37"/>
  <c r="H583" i="37"/>
  <c r="G583" i="37"/>
  <c r="A584" i="37"/>
  <c r="J583" i="37"/>
  <c r="G585" i="37"/>
  <c r="J585" i="37"/>
  <c r="A586" i="37"/>
  <c r="H585" i="37"/>
  <c r="I585" i="37"/>
  <c r="O585" i="37"/>
  <c r="D361" i="37"/>
  <c r="C361" i="37"/>
  <c r="B361" i="37"/>
  <c r="K361" i="37" s="1"/>
  <c r="F361" i="37"/>
  <c r="E586" i="37" l="1"/>
  <c r="N586" i="37"/>
  <c r="E584" i="37"/>
  <c r="N584" i="37"/>
  <c r="L584" i="37"/>
  <c r="M584" i="37"/>
  <c r="L586" i="37"/>
  <c r="M586" i="37"/>
  <c r="H584" i="37"/>
  <c r="I584" i="37"/>
  <c r="G584" i="37"/>
  <c r="J584" i="37"/>
  <c r="J586" i="37"/>
  <c r="I586" i="37"/>
  <c r="A587" i="37"/>
  <c r="O586" i="37"/>
  <c r="G586" i="37"/>
  <c r="H586" i="37"/>
  <c r="F362" i="37"/>
  <c r="D362" i="37"/>
  <c r="B362" i="37"/>
  <c r="K362" i="37" s="1"/>
  <c r="C362" i="37"/>
  <c r="E587" i="37" l="1"/>
  <c r="N587" i="37"/>
  <c r="L587" i="37"/>
  <c r="M587" i="37"/>
  <c r="G587" i="37"/>
  <c r="A588" i="37"/>
  <c r="J587" i="37"/>
  <c r="I587" i="37"/>
  <c r="H587" i="37"/>
  <c r="O587" i="37"/>
  <c r="D363" i="37"/>
  <c r="C363" i="37"/>
  <c r="B363" i="37"/>
  <c r="K363" i="37" s="1"/>
  <c r="F363" i="37"/>
  <c r="E588" i="37" l="1"/>
  <c r="N588" i="37"/>
  <c r="L588" i="37"/>
  <c r="M588" i="37"/>
  <c r="J588" i="37"/>
  <c r="A589" i="37"/>
  <c r="I588" i="37"/>
  <c r="H588" i="37"/>
  <c r="G588" i="37"/>
  <c r="O588" i="37"/>
  <c r="F364" i="37"/>
  <c r="C364" i="37"/>
  <c r="B364" i="37"/>
  <c r="K364" i="37" s="1"/>
  <c r="D364" i="37"/>
  <c r="E589" i="37" l="1"/>
  <c r="N589" i="37"/>
  <c r="L589" i="37"/>
  <c r="M589" i="37"/>
  <c r="J589" i="37"/>
  <c r="I589" i="37"/>
  <c r="A590" i="37"/>
  <c r="G589" i="37"/>
  <c r="H589" i="37"/>
  <c r="F365" i="37"/>
  <c r="D365" i="37"/>
  <c r="B365" i="37"/>
  <c r="K365" i="37" s="1"/>
  <c r="C365" i="37"/>
  <c r="O365" i="37" s="1"/>
  <c r="E590" i="37" l="1"/>
  <c r="N590" i="37"/>
  <c r="L590" i="37"/>
  <c r="M590" i="37"/>
  <c r="J590" i="37"/>
  <c r="I590" i="37"/>
  <c r="H590" i="37"/>
  <c r="A591" i="37"/>
  <c r="G590" i="37"/>
  <c r="F366" i="37"/>
  <c r="C366" i="37"/>
  <c r="O366" i="37" s="1"/>
  <c r="B366" i="37"/>
  <c r="K366" i="37" s="1"/>
  <c r="D366" i="37"/>
  <c r="E591" i="37" l="1"/>
  <c r="N591" i="37"/>
  <c r="L591" i="37"/>
  <c r="M591" i="37"/>
  <c r="I591" i="37"/>
  <c r="H591" i="37"/>
  <c r="G591" i="37"/>
  <c r="J591" i="37"/>
  <c r="A599" i="37"/>
  <c r="C367" i="37"/>
  <c r="O367" i="37" s="1"/>
  <c r="B367" i="37"/>
  <c r="K367" i="37" s="1"/>
  <c r="F367" i="37"/>
  <c r="D367" i="37"/>
  <c r="E599" i="37" l="1"/>
  <c r="N599" i="37"/>
  <c r="L599" i="37"/>
  <c r="M599" i="37"/>
  <c r="G599" i="37"/>
  <c r="A600" i="37"/>
  <c r="J599" i="37"/>
  <c r="I599" i="37"/>
  <c r="H599" i="37"/>
  <c r="O599" i="37"/>
  <c r="B368" i="37"/>
  <c r="K368" i="37" s="1"/>
  <c r="D368" i="37"/>
  <c r="C368" i="37"/>
  <c r="F368" i="37"/>
  <c r="E600" i="37" l="1"/>
  <c r="N600" i="37"/>
  <c r="L600" i="37"/>
  <c r="M600" i="37"/>
  <c r="J600" i="37"/>
  <c r="A601" i="37"/>
  <c r="I600" i="37"/>
  <c r="H600" i="37"/>
  <c r="G600" i="37"/>
  <c r="O600" i="37"/>
  <c r="C369" i="37"/>
  <c r="B369" i="37"/>
  <c r="K369" i="37" s="1"/>
  <c r="D369" i="37"/>
  <c r="F369" i="37"/>
  <c r="E601" i="37" l="1"/>
  <c r="N601" i="37"/>
  <c r="L601" i="37"/>
  <c r="M601" i="37"/>
  <c r="J601" i="37"/>
  <c r="A602" i="37"/>
  <c r="I601" i="37"/>
  <c r="O601" i="37"/>
  <c r="H601" i="37"/>
  <c r="G601" i="37"/>
  <c r="D370" i="37"/>
  <c r="C370" i="37"/>
  <c r="B370" i="37"/>
  <c r="K370" i="37" s="1"/>
  <c r="F370" i="37"/>
  <c r="E602" i="37" l="1"/>
  <c r="N602" i="37"/>
  <c r="L602" i="37"/>
  <c r="M602" i="37"/>
  <c r="I602" i="37"/>
  <c r="O602" i="37"/>
  <c r="H602" i="37"/>
  <c r="A603" i="37"/>
  <c r="G602" i="37"/>
  <c r="J602" i="37"/>
  <c r="F371" i="37"/>
  <c r="B371" i="37"/>
  <c r="K371" i="37" s="1"/>
  <c r="C371" i="37"/>
  <c r="D371" i="37"/>
  <c r="E603" i="37" l="1"/>
  <c r="N603" i="37"/>
  <c r="L603" i="37"/>
  <c r="M603" i="37"/>
  <c r="G603" i="37"/>
  <c r="A604" i="37"/>
  <c r="I603" i="37"/>
  <c r="J603" i="37"/>
  <c r="H603" i="37"/>
  <c r="A606" i="37"/>
  <c r="C372" i="37"/>
  <c r="O372" i="37" s="1"/>
  <c r="D372" i="37"/>
  <c r="B372" i="37"/>
  <c r="K372" i="37" s="1"/>
  <c r="F372" i="37"/>
  <c r="E604" i="37" l="1"/>
  <c r="N604" i="37"/>
  <c r="E606" i="37"/>
  <c r="N606" i="37"/>
  <c r="L606" i="37"/>
  <c r="M606" i="37"/>
  <c r="L604" i="37"/>
  <c r="M604" i="37"/>
  <c r="G606" i="37"/>
  <c r="J606" i="37"/>
  <c r="I606" i="37"/>
  <c r="O606" i="37"/>
  <c r="H606" i="37"/>
  <c r="A607" i="37"/>
  <c r="A605" i="37"/>
  <c r="I604" i="37"/>
  <c r="H604" i="37"/>
  <c r="G604" i="37"/>
  <c r="J604" i="37"/>
  <c r="C373" i="37"/>
  <c r="O373" i="37" s="1"/>
  <c r="F373" i="37"/>
  <c r="B373" i="37"/>
  <c r="K373" i="37" s="1"/>
  <c r="D373" i="37"/>
  <c r="E607" i="37" l="1"/>
  <c r="N607" i="37"/>
  <c r="E605" i="37"/>
  <c r="N605" i="37"/>
  <c r="L605" i="37"/>
  <c r="M605" i="37"/>
  <c r="L607" i="37"/>
  <c r="M607" i="37"/>
  <c r="G605" i="37"/>
  <c r="J605" i="37"/>
  <c r="I605" i="37"/>
  <c r="H605" i="37"/>
  <c r="I607" i="37"/>
  <c r="H607" i="37"/>
  <c r="O607" i="37"/>
  <c r="G607" i="37"/>
  <c r="A608" i="37"/>
  <c r="J607" i="37"/>
  <c r="F374" i="37"/>
  <c r="D374" i="37"/>
  <c r="B374" i="37"/>
  <c r="K374" i="37" s="1"/>
  <c r="C374" i="37"/>
  <c r="O374" i="37" s="1"/>
  <c r="E608" i="37" l="1"/>
  <c r="N608" i="37"/>
  <c r="L608" i="37"/>
  <c r="M608" i="37"/>
  <c r="J608" i="37"/>
  <c r="I608" i="37"/>
  <c r="H608" i="37"/>
  <c r="G608" i="37"/>
  <c r="A609" i="37"/>
  <c r="O608" i="37"/>
  <c r="C375" i="37"/>
  <c r="F375" i="37"/>
  <c r="D375" i="37"/>
  <c r="B375" i="37"/>
  <c r="K375" i="37" s="1"/>
  <c r="E609" i="37" l="1"/>
  <c r="N609" i="37"/>
  <c r="L609" i="37"/>
  <c r="M609" i="37"/>
  <c r="I609" i="37"/>
  <c r="A610" i="37"/>
  <c r="H609" i="37"/>
  <c r="G609" i="37"/>
  <c r="J609" i="37"/>
  <c r="O609" i="37"/>
  <c r="D376" i="37"/>
  <c r="F376" i="37"/>
  <c r="C376" i="37"/>
  <c r="B376" i="37"/>
  <c r="K376" i="37" s="1"/>
  <c r="E610" i="37" l="1"/>
  <c r="N610" i="37"/>
  <c r="L610" i="37"/>
  <c r="M610" i="37"/>
  <c r="J610" i="37"/>
  <c r="A611" i="37"/>
  <c r="I610" i="37"/>
  <c r="H610" i="37"/>
  <c r="G610" i="37"/>
  <c r="A613" i="37"/>
  <c r="C377" i="37"/>
  <c r="F377" i="37"/>
  <c r="D377" i="37"/>
  <c r="B377" i="37"/>
  <c r="K377" i="37" s="1"/>
  <c r="E613" i="37" l="1"/>
  <c r="N613" i="37"/>
  <c r="E611" i="37"/>
  <c r="N611" i="37"/>
  <c r="L613" i="37"/>
  <c r="M613" i="37"/>
  <c r="L611" i="37"/>
  <c r="M611" i="37"/>
  <c r="G613" i="37"/>
  <c r="J613" i="37"/>
  <c r="O613" i="37"/>
  <c r="A614" i="37"/>
  <c r="I613" i="37"/>
  <c r="H613" i="37"/>
  <c r="I611" i="37"/>
  <c r="H611" i="37"/>
  <c r="G611" i="37"/>
  <c r="A612" i="37"/>
  <c r="J611" i="37"/>
  <c r="D378" i="37"/>
  <c r="F378" i="37"/>
  <c r="C378" i="37"/>
  <c r="B378" i="37"/>
  <c r="K378" i="37" s="1"/>
  <c r="E612" i="37" l="1"/>
  <c r="N612" i="37"/>
  <c r="E614" i="37"/>
  <c r="N614" i="37"/>
  <c r="L614" i="37"/>
  <c r="M614" i="37"/>
  <c r="L612" i="37"/>
  <c r="M612" i="37"/>
  <c r="J614" i="37"/>
  <c r="I614" i="37"/>
  <c r="O614" i="37"/>
  <c r="G614" i="37"/>
  <c r="H614" i="37"/>
  <c r="A615" i="37"/>
  <c r="H612" i="37"/>
  <c r="G612" i="37"/>
  <c r="J612" i="37"/>
  <c r="I612" i="37"/>
  <c r="F379" i="37"/>
  <c r="B379" i="37"/>
  <c r="K379" i="37" s="1"/>
  <c r="C379" i="37"/>
  <c r="O379" i="37" s="1"/>
  <c r="D379" i="37"/>
  <c r="E615" i="37" l="1"/>
  <c r="N615" i="37"/>
  <c r="L615" i="37"/>
  <c r="M615" i="37"/>
  <c r="G615" i="37"/>
  <c r="O615" i="37"/>
  <c r="J615" i="37"/>
  <c r="I615" i="37"/>
  <c r="A616" i="37"/>
  <c r="H615" i="37"/>
  <c r="F380" i="37"/>
  <c r="C380" i="37"/>
  <c r="O380" i="37" s="1"/>
  <c r="D380" i="37"/>
  <c r="B380" i="37"/>
  <c r="K380" i="37" s="1"/>
  <c r="E616" i="37" l="1"/>
  <c r="N616" i="37"/>
  <c r="L616" i="37"/>
  <c r="M616" i="37"/>
  <c r="J616" i="37"/>
  <c r="O616" i="37"/>
  <c r="I616" i="37"/>
  <c r="H616" i="37"/>
  <c r="A617" i="37"/>
  <c r="G616" i="37"/>
  <c r="D381" i="37"/>
  <c r="C381" i="37"/>
  <c r="O381" i="37" s="1"/>
  <c r="B381" i="37"/>
  <c r="K381" i="37" s="1"/>
  <c r="F381" i="37"/>
  <c r="E617" i="37" l="1"/>
  <c r="N617" i="37"/>
  <c r="L617" i="37"/>
  <c r="M617" i="37"/>
  <c r="J617" i="37"/>
  <c r="I617" i="37"/>
  <c r="A618" i="37"/>
  <c r="G617" i="37"/>
  <c r="H617" i="37"/>
  <c r="B382" i="37"/>
  <c r="K382" i="37" s="1"/>
  <c r="F382" i="37"/>
  <c r="C382" i="37"/>
  <c r="D382" i="37"/>
  <c r="E618" i="37" l="1"/>
  <c r="N618" i="37"/>
  <c r="L618" i="37"/>
  <c r="M618" i="37"/>
  <c r="J618" i="37"/>
  <c r="I618" i="37"/>
  <c r="H618" i="37"/>
  <c r="A619" i="37"/>
  <c r="G618" i="37"/>
  <c r="F383" i="37"/>
  <c r="C383" i="37"/>
  <c r="B383" i="37"/>
  <c r="K383" i="37" s="1"/>
  <c r="D383" i="37"/>
  <c r="E619" i="37" l="1"/>
  <c r="N619" i="37"/>
  <c r="L619" i="37"/>
  <c r="M619" i="37"/>
  <c r="I619" i="37"/>
  <c r="J619" i="37"/>
  <c r="H619" i="37"/>
  <c r="G619" i="37"/>
  <c r="A627" i="37"/>
  <c r="F384" i="37"/>
  <c r="C384" i="37"/>
  <c r="B384" i="37"/>
  <c r="K384" i="37" s="1"/>
  <c r="D384" i="37"/>
  <c r="E627" i="37" l="1"/>
  <c r="N627" i="37"/>
  <c r="L627" i="37"/>
  <c r="M627" i="37"/>
  <c r="G627" i="37"/>
  <c r="O627" i="37"/>
  <c r="J627" i="37"/>
  <c r="I627" i="37"/>
  <c r="H627" i="37"/>
  <c r="A628" i="37"/>
  <c r="D385" i="37"/>
  <c r="C385" i="37"/>
  <c r="B385" i="37"/>
  <c r="K385" i="37" s="1"/>
  <c r="F385" i="37"/>
  <c r="E628" i="37" l="1"/>
  <c r="N628" i="37"/>
  <c r="L628" i="37"/>
  <c r="M628" i="37"/>
  <c r="J628" i="37"/>
  <c r="A629" i="37"/>
  <c r="I628" i="37"/>
  <c r="H628" i="37"/>
  <c r="G628" i="37"/>
  <c r="O628" i="37"/>
  <c r="C386" i="37"/>
  <c r="O386" i="37" s="1"/>
  <c r="B386" i="37"/>
  <c r="K386" i="37" s="1"/>
  <c r="D386" i="37"/>
  <c r="F386" i="37"/>
  <c r="E629" i="37" l="1"/>
  <c r="N629" i="37"/>
  <c r="L629" i="37"/>
  <c r="M629" i="37"/>
  <c r="J629" i="37"/>
  <c r="A630" i="37"/>
  <c r="I629" i="37"/>
  <c r="O629" i="37"/>
  <c r="H629" i="37"/>
  <c r="G629" i="37"/>
  <c r="B387" i="37"/>
  <c r="K387" i="37" s="1"/>
  <c r="C387" i="37"/>
  <c r="O387" i="37" s="1"/>
  <c r="D387" i="37"/>
  <c r="F387" i="37"/>
  <c r="E630" i="37" l="1"/>
  <c r="N630" i="37"/>
  <c r="L630" i="37"/>
  <c r="M630" i="37"/>
  <c r="I630" i="37"/>
  <c r="O630" i="37"/>
  <c r="H630" i="37"/>
  <c r="A631" i="37"/>
  <c r="G630" i="37"/>
  <c r="J630" i="37"/>
  <c r="C388" i="37"/>
  <c r="O388" i="37" s="1"/>
  <c r="B388" i="37"/>
  <c r="K388" i="37" s="1"/>
  <c r="D388" i="37"/>
  <c r="F388" i="37"/>
  <c r="E631" i="37" l="1"/>
  <c r="N631" i="37"/>
  <c r="L631" i="37"/>
  <c r="M631" i="37"/>
  <c r="G631" i="37"/>
  <c r="A632" i="37"/>
  <c r="J631" i="37"/>
  <c r="I631" i="37"/>
  <c r="H631" i="37"/>
  <c r="A634" i="37"/>
  <c r="D389" i="37"/>
  <c r="B389" i="37"/>
  <c r="K389" i="37" s="1"/>
  <c r="F389" i="37"/>
  <c r="C389" i="37"/>
  <c r="E634" i="37" l="1"/>
  <c r="N634" i="37"/>
  <c r="E632" i="37"/>
  <c r="N632" i="37"/>
  <c r="L634" i="37"/>
  <c r="M634" i="37"/>
  <c r="L632" i="37"/>
  <c r="M632" i="37"/>
  <c r="G634" i="37"/>
  <c r="J634" i="37"/>
  <c r="O634" i="37"/>
  <c r="H634" i="37"/>
  <c r="A635" i="37"/>
  <c r="I634" i="37"/>
  <c r="A633" i="37"/>
  <c r="I632" i="37"/>
  <c r="H632" i="37"/>
  <c r="G632" i="37"/>
  <c r="J632" i="37"/>
  <c r="C390" i="37"/>
  <c r="B390" i="37"/>
  <c r="K390" i="37" s="1"/>
  <c r="F390" i="37"/>
  <c r="D390" i="37"/>
  <c r="E635" i="37" l="1"/>
  <c r="N635" i="37"/>
  <c r="E633" i="37"/>
  <c r="N633" i="37"/>
  <c r="L633" i="37"/>
  <c r="M633" i="37"/>
  <c r="L635" i="37"/>
  <c r="M635" i="37"/>
  <c r="G633" i="37"/>
  <c r="J633" i="37"/>
  <c r="H633" i="37"/>
  <c r="I633" i="37"/>
  <c r="I635" i="37"/>
  <c r="H635" i="37"/>
  <c r="A636" i="37"/>
  <c r="O635" i="37"/>
  <c r="G635" i="37"/>
  <c r="J635" i="37"/>
  <c r="D391" i="37"/>
  <c r="B391" i="37"/>
  <c r="K391" i="37" s="1"/>
  <c r="C391" i="37"/>
  <c r="F391" i="37"/>
  <c r="E636" i="37" l="1"/>
  <c r="N636" i="37"/>
  <c r="L636" i="37"/>
  <c r="M636" i="37"/>
  <c r="J636" i="37"/>
  <c r="O636" i="37"/>
  <c r="H636" i="37"/>
  <c r="I636" i="37"/>
  <c r="G636" i="37"/>
  <c r="A637" i="37"/>
  <c r="C392" i="37"/>
  <c r="D392" i="37"/>
  <c r="F392" i="37"/>
  <c r="B392" i="37"/>
  <c r="K392" i="37" s="1"/>
  <c r="E637" i="37" l="1"/>
  <c r="N637" i="37"/>
  <c r="L637" i="37"/>
  <c r="M637" i="37"/>
  <c r="I637" i="37"/>
  <c r="A638" i="37"/>
  <c r="H637" i="37"/>
  <c r="G637" i="37"/>
  <c r="J637" i="37"/>
  <c r="O637" i="37"/>
  <c r="D393" i="37"/>
  <c r="C393" i="37"/>
  <c r="O393" i="37" s="1"/>
  <c r="B393" i="37"/>
  <c r="K393" i="37" s="1"/>
  <c r="F393" i="37"/>
  <c r="E638" i="37" l="1"/>
  <c r="N638" i="37"/>
  <c r="L638" i="37"/>
  <c r="M638" i="37"/>
  <c r="J638" i="37"/>
  <c r="I638" i="37"/>
  <c r="H638" i="37"/>
  <c r="A639" i="37"/>
  <c r="G638" i="37"/>
  <c r="A641" i="37"/>
  <c r="C394" i="37"/>
  <c r="O394" i="37" s="1"/>
  <c r="F394" i="37"/>
  <c r="D394" i="37"/>
  <c r="B394" i="37"/>
  <c r="K394" i="37" s="1"/>
  <c r="E641" i="37" l="1"/>
  <c r="N641" i="37"/>
  <c r="E639" i="37"/>
  <c r="N639" i="37"/>
  <c r="L641" i="37"/>
  <c r="M641" i="37"/>
  <c r="L639" i="37"/>
  <c r="M639" i="37"/>
  <c r="I639" i="37"/>
  <c r="H639" i="37"/>
  <c r="G639" i="37"/>
  <c r="A640" i="37"/>
  <c r="J639" i="37"/>
  <c r="G641" i="37"/>
  <c r="J641" i="37"/>
  <c r="O641" i="37"/>
  <c r="I641" i="37"/>
  <c r="A642" i="37"/>
  <c r="H641" i="37"/>
  <c r="C395" i="37"/>
  <c r="O395" i="37" s="1"/>
  <c r="F395" i="37"/>
  <c r="B395" i="37"/>
  <c r="K395" i="37" s="1"/>
  <c r="D395" i="37"/>
  <c r="E640" i="37" l="1"/>
  <c r="N640" i="37"/>
  <c r="E642" i="37"/>
  <c r="N642" i="37"/>
  <c r="L642" i="37"/>
  <c r="M642" i="37"/>
  <c r="L640" i="37"/>
  <c r="M640" i="37"/>
  <c r="H640" i="37"/>
  <c r="I640" i="37"/>
  <c r="G640" i="37"/>
  <c r="J640" i="37"/>
  <c r="J642" i="37"/>
  <c r="A643" i="37"/>
  <c r="I642" i="37"/>
  <c r="H642" i="37"/>
  <c r="O642" i="37"/>
  <c r="G642" i="37"/>
  <c r="C396" i="37"/>
  <c r="F396" i="37"/>
  <c r="B396" i="37"/>
  <c r="K396" i="37" s="1"/>
  <c r="D396" i="37"/>
  <c r="E643" i="37" l="1"/>
  <c r="N643" i="37"/>
  <c r="L643" i="37"/>
  <c r="M643" i="37"/>
  <c r="G643" i="37"/>
  <c r="A644" i="37"/>
  <c r="J643" i="37"/>
  <c r="I643" i="37"/>
  <c r="H643" i="37"/>
  <c r="O643" i="37"/>
  <c r="C397" i="37"/>
  <c r="B397" i="37"/>
  <c r="K397" i="37" s="1"/>
  <c r="D397" i="37"/>
  <c r="F397" i="37"/>
  <c r="E644" i="37" l="1"/>
  <c r="N644" i="37"/>
  <c r="L644" i="37"/>
  <c r="M644" i="37"/>
  <c r="J644" i="37"/>
  <c r="A645" i="37"/>
  <c r="I644" i="37"/>
  <c r="O644" i="37"/>
  <c r="H644" i="37"/>
  <c r="G644" i="37"/>
  <c r="F398" i="37"/>
  <c r="B398" i="37"/>
  <c r="K398" i="37" s="1"/>
  <c r="C398" i="37"/>
  <c r="D398" i="37"/>
  <c r="E645" i="37" l="1"/>
  <c r="N645" i="37"/>
  <c r="L645" i="37"/>
  <c r="M645" i="37"/>
  <c r="J645" i="37"/>
  <c r="I645" i="37"/>
  <c r="A646" i="37"/>
  <c r="H645" i="37"/>
  <c r="G645" i="37"/>
  <c r="C399" i="37"/>
  <c r="D399" i="37"/>
  <c r="F399" i="37"/>
  <c r="B399" i="37"/>
  <c r="K399" i="37" s="1"/>
  <c r="E646" i="37" l="1"/>
  <c r="N646" i="37"/>
  <c r="L646" i="37"/>
  <c r="M646" i="37"/>
  <c r="J646" i="37"/>
  <c r="I646" i="37"/>
  <c r="H646" i="37"/>
  <c r="G646" i="37"/>
  <c r="A647" i="37"/>
  <c r="C400" i="37"/>
  <c r="O400" i="37" s="1"/>
  <c r="F400" i="37"/>
  <c r="B400" i="37"/>
  <c r="K400" i="37" s="1"/>
  <c r="D400" i="37"/>
  <c r="E647" i="37" l="1"/>
  <c r="N647" i="37"/>
  <c r="L647" i="37"/>
  <c r="M647" i="37"/>
  <c r="G647" i="37"/>
  <c r="J647" i="37"/>
  <c r="I647" i="37"/>
  <c r="H647" i="37"/>
  <c r="C401" i="37"/>
  <c r="O401" i="37" s="1"/>
  <c r="F401" i="37"/>
  <c r="D401" i="37"/>
  <c r="B401" i="37"/>
  <c r="K401" i="37" s="1"/>
  <c r="F402" i="37" l="1"/>
  <c r="B402" i="37"/>
  <c r="K402" i="37" s="1"/>
  <c r="D402" i="37"/>
  <c r="C402" i="37"/>
  <c r="O402" i="37" s="1"/>
  <c r="D403" i="37" l="1"/>
  <c r="B403" i="37"/>
  <c r="K403" i="37" s="1"/>
  <c r="C403" i="37"/>
  <c r="F403" i="37"/>
  <c r="F404" i="37" l="1"/>
  <c r="B404" i="37"/>
  <c r="K404" i="37" s="1"/>
  <c r="C404" i="37"/>
  <c r="D404" i="37"/>
  <c r="F405" i="37" l="1"/>
  <c r="D405" i="37"/>
  <c r="C405" i="37"/>
  <c r="B405" i="37"/>
  <c r="K405" i="37" s="1"/>
  <c r="D406" i="37" l="1"/>
  <c r="C406" i="37"/>
  <c r="F406" i="37"/>
  <c r="B406" i="37"/>
  <c r="K406" i="37" s="1"/>
  <c r="B407" i="37" l="1"/>
  <c r="K407" i="37" s="1"/>
  <c r="D407" i="37"/>
  <c r="F407" i="37"/>
  <c r="C407" i="37"/>
  <c r="O407" i="37" s="1"/>
  <c r="D408" i="37" l="1"/>
  <c r="B408" i="37"/>
  <c r="K408" i="37" s="1"/>
  <c r="F408" i="37"/>
  <c r="C408" i="37"/>
  <c r="O408" i="37" s="1"/>
  <c r="C409" i="37" l="1"/>
  <c r="O409" i="37" s="1"/>
  <c r="F409" i="37"/>
  <c r="B409" i="37"/>
  <c r="K409" i="37" s="1"/>
  <c r="D409" i="37"/>
  <c r="D410" i="37" l="1"/>
  <c r="B410" i="37"/>
  <c r="K410" i="37" s="1"/>
  <c r="F410" i="37"/>
  <c r="C410" i="37"/>
  <c r="C411" i="37" l="1"/>
  <c r="D411" i="37"/>
  <c r="B411" i="37"/>
  <c r="K411" i="37" s="1"/>
  <c r="F411" i="37"/>
  <c r="C412" i="37" l="1"/>
  <c r="F412" i="37"/>
  <c r="B412" i="37"/>
  <c r="K412" i="37" s="1"/>
  <c r="D412" i="37"/>
  <c r="F413" i="37" l="1"/>
  <c r="B413" i="37"/>
  <c r="K413" i="37" s="1"/>
  <c r="D413" i="37"/>
  <c r="C413" i="37"/>
  <c r="C414" i="37" l="1"/>
  <c r="O414" i="37" s="1"/>
  <c r="B414" i="37"/>
  <c r="K414" i="37" s="1"/>
  <c r="F414" i="37"/>
  <c r="D414" i="37"/>
  <c r="B415" i="37" l="1"/>
  <c r="K415" i="37" s="1"/>
  <c r="D415" i="37"/>
  <c r="C415" i="37"/>
  <c r="O415" i="37" s="1"/>
  <c r="F415" i="37"/>
  <c r="C416" i="37" l="1"/>
  <c r="O416" i="37" s="1"/>
  <c r="D416" i="37"/>
  <c r="F416" i="37"/>
  <c r="B416" i="37"/>
  <c r="K416" i="37" s="1"/>
  <c r="C417" i="37" l="1"/>
  <c r="D417" i="37"/>
  <c r="F417" i="37"/>
  <c r="B417" i="37"/>
  <c r="K417" i="37" s="1"/>
  <c r="F418" i="37" l="1"/>
  <c r="D418" i="37"/>
  <c r="C418" i="37"/>
  <c r="B418" i="37"/>
  <c r="K418" i="37" s="1"/>
  <c r="B419" i="37" l="1"/>
  <c r="K419" i="37" s="1"/>
  <c r="F419" i="37"/>
  <c r="C419" i="37"/>
  <c r="D419" i="37"/>
  <c r="D420" i="37" l="1"/>
  <c r="F420" i="37"/>
  <c r="C420" i="37"/>
  <c r="B420" i="37"/>
  <c r="K420" i="37" s="1"/>
  <c r="D421" i="37" l="1"/>
  <c r="B421" i="37"/>
  <c r="K421" i="37" s="1"/>
  <c r="F421" i="37"/>
  <c r="C421" i="37"/>
  <c r="O421" i="37" s="1"/>
  <c r="D422" i="37" l="1"/>
  <c r="F422" i="37"/>
  <c r="C422" i="37"/>
  <c r="O422" i="37" s="1"/>
  <c r="B422" i="37"/>
  <c r="K422" i="37" s="1"/>
  <c r="F423" i="37" l="1"/>
  <c r="B423" i="37"/>
  <c r="K423" i="37" s="1"/>
  <c r="C423" i="37"/>
  <c r="O423" i="37" s="1"/>
  <c r="D423" i="37"/>
  <c r="B424" i="37" l="1"/>
  <c r="K424" i="37" s="1"/>
  <c r="D424" i="37"/>
  <c r="C424" i="37"/>
  <c r="F424" i="37"/>
  <c r="F425" i="37" l="1"/>
  <c r="B425" i="37"/>
  <c r="K425" i="37" s="1"/>
  <c r="D425" i="37"/>
  <c r="C425" i="37"/>
  <c r="B426" i="37" l="1"/>
  <c r="K426" i="37" s="1"/>
  <c r="C426" i="37"/>
  <c r="D426" i="37"/>
  <c r="F426" i="37"/>
  <c r="F427" i="37" l="1"/>
  <c r="C427" i="37"/>
  <c r="B427" i="37"/>
  <c r="K427" i="37" s="1"/>
  <c r="D427" i="37"/>
  <c r="D428" i="37" l="1"/>
  <c r="F428" i="37"/>
  <c r="C428" i="37"/>
  <c r="O428" i="37" s="1"/>
  <c r="B428" i="37"/>
  <c r="K428" i="37" s="1"/>
  <c r="B429" i="37" l="1"/>
  <c r="K429" i="37" s="1"/>
  <c r="C429" i="37"/>
  <c r="O429" i="37" s="1"/>
  <c r="F429" i="37"/>
  <c r="D429" i="37"/>
  <c r="C430" i="37" l="1"/>
  <c r="O430" i="37" s="1"/>
  <c r="F430" i="37"/>
  <c r="D430" i="37"/>
  <c r="B430" i="37"/>
  <c r="K430" i="37" s="1"/>
  <c r="B431" i="37" l="1"/>
  <c r="K431" i="37" s="1"/>
  <c r="F431" i="37"/>
  <c r="C431" i="37"/>
  <c r="D431" i="37"/>
  <c r="C432" i="37" l="1"/>
  <c r="B432" i="37"/>
  <c r="K432" i="37" s="1"/>
  <c r="D432" i="37"/>
  <c r="F432" i="37"/>
  <c r="F433" i="37" l="1"/>
  <c r="D433" i="37"/>
  <c r="C433" i="37"/>
  <c r="B433" i="37"/>
  <c r="K433" i="37" s="1"/>
  <c r="B434" i="37" l="1"/>
  <c r="K434" i="37" s="1"/>
  <c r="C434" i="37"/>
  <c r="F434" i="37"/>
  <c r="D434" i="37"/>
  <c r="C435" i="37" l="1"/>
  <c r="O435" i="37" s="1"/>
  <c r="D435" i="37"/>
  <c r="F435" i="37"/>
  <c r="B435" i="37"/>
  <c r="K435" i="37" s="1"/>
  <c r="C436" i="37" l="1"/>
  <c r="O436" i="37" s="1"/>
  <c r="B436" i="37"/>
  <c r="K436" i="37" s="1"/>
  <c r="D436" i="37"/>
  <c r="F436" i="37"/>
  <c r="B437" i="37" l="1"/>
  <c r="K437" i="37" s="1"/>
  <c r="F437" i="37"/>
  <c r="D437" i="37"/>
  <c r="C437" i="37"/>
  <c r="O437" i="37" s="1"/>
  <c r="C438" i="37" l="1"/>
  <c r="D438" i="37"/>
  <c r="B438" i="37"/>
  <c r="K438" i="37" s="1"/>
  <c r="F438" i="37"/>
  <c r="F439" i="37" l="1"/>
  <c r="D439" i="37"/>
  <c r="B439" i="37"/>
  <c r="K439" i="37" s="1"/>
  <c r="C439" i="37"/>
  <c r="D440" i="37" l="1"/>
  <c r="C440" i="37"/>
  <c r="B440" i="37"/>
  <c r="K440" i="37" s="1"/>
  <c r="F440" i="37"/>
  <c r="C441" i="37" l="1"/>
  <c r="D441" i="37"/>
  <c r="B441" i="37"/>
  <c r="K441" i="37" s="1"/>
  <c r="F441" i="37"/>
  <c r="B442" i="37" l="1"/>
  <c r="K442" i="37" s="1"/>
  <c r="D442" i="37"/>
  <c r="F442" i="37"/>
  <c r="C442" i="37"/>
  <c r="O442" i="37" s="1"/>
  <c r="D443" i="37" l="1"/>
  <c r="B443" i="37"/>
  <c r="K443" i="37" s="1"/>
  <c r="C443" i="37"/>
  <c r="O443" i="37" s="1"/>
  <c r="F443" i="37"/>
  <c r="D444" i="37" l="1"/>
  <c r="F444" i="37"/>
  <c r="C444" i="37"/>
  <c r="O444" i="37" s="1"/>
  <c r="B444" i="37"/>
  <c r="K444" i="37" s="1"/>
  <c r="B445" i="37" l="1"/>
  <c r="K445" i="37" s="1"/>
  <c r="C445" i="37"/>
  <c r="D445" i="37"/>
  <c r="F445" i="37"/>
  <c r="F446" i="37" l="1"/>
  <c r="C446" i="37"/>
  <c r="B446" i="37"/>
  <c r="K446" i="37" s="1"/>
  <c r="D446" i="37"/>
  <c r="D447" i="37" l="1"/>
  <c r="B447" i="37"/>
  <c r="K447" i="37" s="1"/>
  <c r="F447" i="37"/>
  <c r="C447" i="37"/>
  <c r="D448" i="37" l="1"/>
  <c r="C448" i="37"/>
  <c r="F448" i="37"/>
  <c r="B448" i="37"/>
  <c r="K448" i="37" s="1"/>
  <c r="C449" i="37" l="1"/>
  <c r="O449" i="37" s="1"/>
  <c r="F449" i="37"/>
  <c r="D449" i="37"/>
  <c r="B449" i="37"/>
  <c r="K449" i="37" s="1"/>
  <c r="B450" i="37" l="1"/>
  <c r="K450" i="37" s="1"/>
  <c r="D450" i="37"/>
  <c r="F450" i="37"/>
  <c r="C450" i="37"/>
  <c r="O450" i="37" s="1"/>
  <c r="D451" i="37" l="1"/>
  <c r="C451" i="37"/>
  <c r="O451" i="37" s="1"/>
  <c r="B451" i="37"/>
  <c r="K451" i="37" s="1"/>
  <c r="F451" i="37"/>
  <c r="D452" i="37" l="1"/>
  <c r="B452" i="37"/>
  <c r="K452" i="37" s="1"/>
  <c r="C452" i="37"/>
  <c r="F452" i="37"/>
  <c r="D453" i="37" l="1"/>
  <c r="F453" i="37"/>
  <c r="C453" i="37"/>
  <c r="B453" i="37"/>
  <c r="K453" i="37" s="1"/>
  <c r="F454" i="37" l="1"/>
  <c r="B454" i="37"/>
  <c r="K454" i="37" s="1"/>
  <c r="C454" i="37"/>
  <c r="D454" i="37"/>
  <c r="C455" i="37" l="1"/>
  <c r="D455" i="37"/>
  <c r="B455" i="37"/>
  <c r="K455" i="37" s="1"/>
  <c r="F455" i="37"/>
  <c r="F456" i="37" l="1"/>
  <c r="B456" i="37"/>
  <c r="K456" i="37" s="1"/>
  <c r="C456" i="37"/>
  <c r="O456" i="37" s="1"/>
  <c r="D456" i="37"/>
  <c r="C457" i="37" l="1"/>
  <c r="O457" i="37" s="1"/>
  <c r="D457" i="37"/>
  <c r="F457" i="37"/>
  <c r="B457" i="37"/>
  <c r="K457" i="37" s="1"/>
  <c r="C458" i="37" l="1"/>
  <c r="O458" i="37" s="1"/>
  <c r="F458" i="37"/>
  <c r="D458" i="37"/>
  <c r="B458" i="37"/>
  <c r="K458" i="37" s="1"/>
  <c r="D459" i="37" l="1"/>
  <c r="B459" i="37"/>
  <c r="K459" i="37" s="1"/>
  <c r="F459" i="37"/>
  <c r="C459" i="37"/>
  <c r="B460" i="37" l="1"/>
  <c r="K460" i="37" s="1"/>
  <c r="D460" i="37"/>
  <c r="C460" i="37"/>
  <c r="F460" i="37"/>
  <c r="B461" i="37" l="1"/>
  <c r="K461" i="37" s="1"/>
  <c r="C461" i="37"/>
  <c r="D461" i="37"/>
  <c r="F461" i="37"/>
  <c r="D462" i="37" l="1"/>
  <c r="B462" i="37"/>
  <c r="K462" i="37" s="1"/>
  <c r="C462" i="37"/>
  <c r="F462" i="37"/>
  <c r="C463" i="37" l="1"/>
  <c r="O463" i="37" s="1"/>
  <c r="F463" i="37"/>
  <c r="D463" i="37"/>
  <c r="B463" i="37"/>
  <c r="K463" i="37" s="1"/>
  <c r="B464" i="37" l="1"/>
  <c r="K464" i="37" s="1"/>
  <c r="D464" i="37"/>
  <c r="C464" i="37"/>
  <c r="O464" i="37" s="1"/>
  <c r="F464" i="37"/>
  <c r="F465" i="37" l="1"/>
  <c r="B465" i="37"/>
  <c r="K465" i="37" s="1"/>
  <c r="C465" i="37"/>
  <c r="O465" i="37" s="1"/>
  <c r="D465" i="37"/>
  <c r="D466" i="37" l="1"/>
  <c r="B466" i="37"/>
  <c r="K466" i="37" s="1"/>
  <c r="C466" i="37"/>
  <c r="F466" i="37"/>
  <c r="B467" i="37" l="1"/>
  <c r="K467" i="37" s="1"/>
  <c r="C467" i="37"/>
  <c r="F467" i="37"/>
  <c r="D467" i="37"/>
  <c r="B468" i="37" l="1"/>
  <c r="K468" i="37" s="1"/>
  <c r="D468" i="37"/>
  <c r="F468" i="37"/>
  <c r="C468" i="37"/>
  <c r="D469" i="37" l="1"/>
  <c r="C469" i="37"/>
  <c r="B469" i="37"/>
  <c r="K469" i="37" s="1"/>
  <c r="F469" i="37"/>
  <c r="B470" i="37" l="1"/>
  <c r="K470" i="37" s="1"/>
  <c r="C470" i="37"/>
  <c r="O470" i="37" s="1"/>
  <c r="D470" i="37"/>
  <c r="F470" i="37"/>
  <c r="B471" i="37" l="1"/>
  <c r="K471" i="37" s="1"/>
  <c r="F471" i="37"/>
  <c r="C471" i="37"/>
  <c r="O471" i="37" s="1"/>
  <c r="D471" i="37"/>
  <c r="D472" i="37" l="1"/>
  <c r="F472" i="37"/>
  <c r="C472" i="37"/>
  <c r="O472" i="37" s="1"/>
  <c r="B472" i="37"/>
  <c r="K472" i="37" s="1"/>
  <c r="C473" i="37" l="1"/>
  <c r="D473" i="37"/>
  <c r="B473" i="37"/>
  <c r="K473" i="37" s="1"/>
  <c r="F473" i="37"/>
  <c r="F474" i="37" l="1"/>
  <c r="B474" i="37"/>
  <c r="K474" i="37" s="1"/>
  <c r="D474" i="37"/>
  <c r="C474" i="37"/>
  <c r="B475" i="37" l="1"/>
  <c r="K475" i="37" s="1"/>
  <c r="F475" i="37"/>
  <c r="D475" i="37"/>
  <c r="C475" i="37"/>
  <c r="D476" i="37" l="1"/>
  <c r="B476" i="37"/>
  <c r="K476" i="37" s="1"/>
  <c r="C476" i="37"/>
  <c r="F476" i="37"/>
  <c r="B477" i="37" l="1"/>
  <c r="K477" i="37" s="1"/>
  <c r="D477" i="37"/>
  <c r="F477" i="37"/>
  <c r="C477" i="37"/>
  <c r="O477" i="37" s="1"/>
  <c r="D478" i="37" l="1"/>
  <c r="C478" i="37"/>
  <c r="O478" i="37" s="1"/>
  <c r="F478" i="37"/>
  <c r="B478" i="37"/>
  <c r="K478" i="37" s="1"/>
  <c r="B479" i="37" l="1"/>
  <c r="K479" i="37" s="1"/>
  <c r="F479" i="37"/>
  <c r="C479" i="37"/>
  <c r="O479" i="37" s="1"/>
  <c r="D479" i="37"/>
  <c r="B480" i="37" l="1"/>
  <c r="K480" i="37" s="1"/>
  <c r="F480" i="37"/>
  <c r="D480" i="37"/>
  <c r="C480" i="37"/>
  <c r="B481" i="37" l="1"/>
  <c r="K481" i="37" s="1"/>
  <c r="D481" i="37"/>
  <c r="F481" i="37"/>
  <c r="C481" i="37"/>
  <c r="D482" i="37" l="1"/>
  <c r="C482" i="37"/>
  <c r="F482" i="37"/>
  <c r="B482" i="37"/>
  <c r="K482" i="37" s="1"/>
  <c r="C483" i="37" l="1"/>
  <c r="D483" i="37"/>
  <c r="B483" i="37"/>
  <c r="K483" i="37" s="1"/>
  <c r="F483" i="37"/>
  <c r="F484" i="37" l="1"/>
  <c r="B484" i="37"/>
  <c r="K484" i="37" s="1"/>
  <c r="C484" i="37"/>
  <c r="O484" i="37" s="1"/>
  <c r="D484" i="37"/>
  <c r="D485" i="37" l="1"/>
  <c r="B485" i="37"/>
  <c r="K485" i="37" s="1"/>
  <c r="F485" i="37"/>
  <c r="C485" i="37"/>
  <c r="O485" i="37" s="1"/>
  <c r="D486" i="37" l="1"/>
  <c r="B486" i="37"/>
  <c r="K486" i="37" s="1"/>
  <c r="F486" i="37"/>
  <c r="C486" i="37"/>
  <c r="O486" i="37" s="1"/>
  <c r="F487" i="37" l="1"/>
  <c r="B487" i="37"/>
  <c r="K487" i="37" s="1"/>
  <c r="D487" i="37"/>
  <c r="C487" i="37"/>
  <c r="C488" i="37" l="1"/>
  <c r="B488" i="37"/>
  <c r="K488" i="37" s="1"/>
  <c r="F488" i="37"/>
  <c r="D488" i="37"/>
  <c r="D489" i="37" l="1"/>
  <c r="B489" i="37"/>
  <c r="K489" i="37" s="1"/>
  <c r="F489" i="37"/>
  <c r="C489" i="37"/>
  <c r="B490" i="37" l="1"/>
  <c r="K490" i="37" s="1"/>
  <c r="F490" i="37"/>
  <c r="C490" i="37"/>
  <c r="D490" i="37"/>
  <c r="C491" i="37" l="1"/>
  <c r="O491" i="37" s="1"/>
  <c r="D491" i="37"/>
  <c r="B491" i="37"/>
  <c r="K491" i="37" s="1"/>
  <c r="F491" i="37"/>
  <c r="B492" i="37" l="1"/>
  <c r="K492" i="37" s="1"/>
  <c r="D492" i="37"/>
  <c r="C492" i="37"/>
  <c r="O492" i="37" s="1"/>
  <c r="F492" i="37"/>
  <c r="D493" i="37" l="1"/>
  <c r="C493" i="37"/>
  <c r="O493" i="37" s="1"/>
  <c r="B493" i="37"/>
  <c r="K493" i="37" s="1"/>
  <c r="F493" i="37"/>
  <c r="B494" i="37" l="1"/>
  <c r="K494" i="37" s="1"/>
  <c r="C494" i="37"/>
  <c r="F494" i="37"/>
  <c r="D494" i="37"/>
  <c r="C495" i="37" l="1"/>
  <c r="D495" i="37"/>
  <c r="F495" i="37"/>
  <c r="B495" i="37"/>
  <c r="K495" i="37" s="1"/>
  <c r="C496" i="37" l="1"/>
  <c r="F496" i="37"/>
  <c r="B496" i="37"/>
  <c r="K496" i="37" s="1"/>
  <c r="D496" i="37"/>
  <c r="C497" i="37" l="1"/>
  <c r="F497" i="37"/>
  <c r="B497" i="37"/>
  <c r="K497" i="37" s="1"/>
  <c r="D497" i="37"/>
  <c r="B498" i="37" l="1"/>
  <c r="K498" i="37" s="1"/>
  <c r="D498" i="37"/>
  <c r="C498" i="37"/>
  <c r="O498" i="37" s="1"/>
  <c r="F498" i="37"/>
  <c r="F499" i="37" l="1"/>
  <c r="C499" i="37"/>
  <c r="O499" i="37" s="1"/>
  <c r="B499" i="37"/>
  <c r="K499" i="37" s="1"/>
  <c r="D499" i="37"/>
  <c r="C500" i="37" l="1"/>
  <c r="O500" i="37" s="1"/>
  <c r="D500" i="37"/>
  <c r="B500" i="37"/>
  <c r="K500" i="37" s="1"/>
  <c r="F500" i="37"/>
  <c r="B501" i="37" l="1"/>
  <c r="K501" i="37" s="1"/>
  <c r="D501" i="37"/>
  <c r="F501" i="37"/>
  <c r="C501" i="37"/>
  <c r="B502" i="37" l="1"/>
  <c r="K502" i="37" s="1"/>
  <c r="F502" i="37"/>
  <c r="D502" i="37"/>
  <c r="C502" i="37"/>
  <c r="F503" i="37" l="1"/>
  <c r="B503" i="37"/>
  <c r="K503" i="37" s="1"/>
  <c r="D503" i="37"/>
  <c r="C503" i="37"/>
  <c r="D504" i="37" l="1"/>
  <c r="C504" i="37"/>
  <c r="B504" i="37"/>
  <c r="K504" i="37" s="1"/>
  <c r="F504" i="37"/>
  <c r="F505" i="37" l="1"/>
  <c r="B505" i="37"/>
  <c r="K505" i="37" s="1"/>
  <c r="D505" i="37"/>
  <c r="C505" i="37"/>
  <c r="O505" i="37" s="1"/>
  <c r="F506" i="37" l="1"/>
  <c r="B506" i="37"/>
  <c r="K506" i="37" s="1"/>
  <c r="D506" i="37"/>
  <c r="C506" i="37"/>
  <c r="O506" i="37" s="1"/>
  <c r="F507" i="37" l="1"/>
  <c r="B507" i="37"/>
  <c r="K507" i="37" s="1"/>
  <c r="C507" i="37"/>
  <c r="O507" i="37" s="1"/>
  <c r="D507" i="37"/>
  <c r="F508" i="37" l="1"/>
  <c r="B508" i="37"/>
  <c r="K508" i="37" s="1"/>
  <c r="D508" i="37"/>
  <c r="C508" i="37"/>
  <c r="F509" i="37" l="1"/>
  <c r="B509" i="37"/>
  <c r="K509" i="37" s="1"/>
  <c r="D509" i="37"/>
  <c r="C509" i="37"/>
  <c r="B510" i="37" l="1"/>
  <c r="K510" i="37" s="1"/>
  <c r="D510" i="37"/>
  <c r="F510" i="37"/>
  <c r="C510" i="37"/>
  <c r="B511" i="37" l="1"/>
  <c r="K511" i="37" s="1"/>
  <c r="F511" i="37"/>
  <c r="C511" i="37"/>
  <c r="D511" i="37"/>
  <c r="B512" i="37" l="1"/>
  <c r="K512" i="37" s="1"/>
  <c r="C512" i="37"/>
  <c r="O512" i="37" s="1"/>
  <c r="F512" i="37"/>
  <c r="D512" i="37"/>
  <c r="D513" i="37" l="1"/>
  <c r="F513" i="37"/>
  <c r="B513" i="37"/>
  <c r="K513" i="37" s="1"/>
  <c r="C513" i="37"/>
  <c r="O513" i="37" s="1"/>
  <c r="B514" i="37" l="1"/>
  <c r="K514" i="37" s="1"/>
  <c r="C514" i="37"/>
  <c r="O514" i="37" s="1"/>
  <c r="F514" i="37"/>
  <c r="D514" i="37"/>
  <c r="D515" i="37" l="1"/>
  <c r="B515" i="37"/>
  <c r="K515" i="37" s="1"/>
  <c r="F515" i="37"/>
  <c r="C515" i="37"/>
  <c r="C516" i="37" l="1"/>
  <c r="F516" i="37"/>
  <c r="B516" i="37"/>
  <c r="K516" i="37" s="1"/>
  <c r="D516" i="37"/>
  <c r="B517" i="37" l="1"/>
  <c r="K517" i="37" s="1"/>
  <c r="D517" i="37"/>
  <c r="F517" i="37"/>
  <c r="C517" i="37"/>
  <c r="B518" i="37" l="1"/>
  <c r="K518" i="37" s="1"/>
  <c r="D518" i="37"/>
  <c r="F518" i="37"/>
  <c r="C518" i="37"/>
  <c r="D519" i="37" l="1"/>
  <c r="B519" i="37"/>
  <c r="K519" i="37" s="1"/>
  <c r="C519" i="37"/>
  <c r="O519" i="37" s="1"/>
  <c r="F519" i="37"/>
  <c r="C520" i="37" l="1"/>
  <c r="O520" i="37" s="1"/>
  <c r="D520" i="37"/>
  <c r="F520" i="37"/>
  <c r="B520" i="37"/>
  <c r="K520" i="37" s="1"/>
  <c r="B521" i="37" l="1"/>
  <c r="K521" i="37" s="1"/>
  <c r="C521" i="37"/>
  <c r="O521" i="37" s="1"/>
  <c r="D521" i="37"/>
  <c r="F521" i="37"/>
  <c r="F522" i="37" l="1"/>
  <c r="C522" i="37"/>
  <c r="D522" i="37"/>
  <c r="B522" i="37"/>
  <c r="K522" i="37" s="1"/>
  <c r="C523" i="37" l="1"/>
  <c r="B523" i="37"/>
  <c r="K523" i="37" s="1"/>
  <c r="F523" i="37"/>
  <c r="D523" i="37"/>
  <c r="C524" i="37" l="1"/>
  <c r="D524" i="37"/>
  <c r="B524" i="37"/>
  <c r="K524" i="37" s="1"/>
  <c r="F524" i="37"/>
  <c r="B525" i="37" l="1"/>
  <c r="K525" i="37" s="1"/>
  <c r="F525" i="37"/>
  <c r="D525" i="37"/>
  <c r="C525" i="37"/>
  <c r="C526" i="37" l="1"/>
  <c r="O526" i="37" s="1"/>
  <c r="B526" i="37"/>
  <c r="K526" i="37" s="1"/>
  <c r="F526" i="37"/>
  <c r="D526" i="37"/>
  <c r="D527" i="37" l="1"/>
  <c r="B527" i="37"/>
  <c r="K527" i="37" s="1"/>
  <c r="F527" i="37"/>
  <c r="C527" i="37"/>
  <c r="O527" i="37" s="1"/>
  <c r="C528" i="37" l="1"/>
  <c r="O528" i="37" s="1"/>
  <c r="F528" i="37"/>
  <c r="D528" i="37"/>
  <c r="B528" i="37"/>
  <c r="K528" i="37" s="1"/>
  <c r="D529" i="37" l="1"/>
  <c r="B529" i="37"/>
  <c r="K529" i="37" s="1"/>
  <c r="C529" i="37"/>
  <c r="F529" i="37"/>
  <c r="C530" i="37" l="1"/>
  <c r="B530" i="37"/>
  <c r="K530" i="37" s="1"/>
  <c r="D530" i="37"/>
  <c r="F530" i="37"/>
  <c r="C531" i="37" l="1"/>
  <c r="F531" i="37"/>
  <c r="D531" i="37"/>
  <c r="B531" i="37"/>
  <c r="K531" i="37" s="1"/>
  <c r="C532" i="37" l="1"/>
  <c r="F532" i="37"/>
  <c r="B532" i="37"/>
  <c r="K532" i="37" s="1"/>
  <c r="D532" i="37"/>
  <c r="B533" i="37" l="1"/>
  <c r="K533" i="37" s="1"/>
  <c r="D533" i="37"/>
  <c r="F533" i="37"/>
  <c r="C533" i="37"/>
  <c r="O533" i="37" s="1"/>
  <c r="D534" i="37" l="1"/>
  <c r="B534" i="37"/>
  <c r="K534" i="37" s="1"/>
  <c r="C534" i="37"/>
  <c r="O534" i="37" s="1"/>
  <c r="F534" i="37"/>
  <c r="B535" i="37" l="1"/>
  <c r="K535" i="37" s="1"/>
  <c r="F535" i="37"/>
  <c r="C535" i="37"/>
  <c r="O535" i="37" s="1"/>
  <c r="D535" i="37"/>
  <c r="D536" i="37" l="1"/>
  <c r="F536" i="37"/>
  <c r="C536" i="37"/>
  <c r="B536" i="37"/>
  <c r="K536" i="37" s="1"/>
  <c r="D537" i="37" l="1"/>
  <c r="F537" i="37"/>
  <c r="B537" i="37"/>
  <c r="K537" i="37" s="1"/>
  <c r="C537" i="37"/>
  <c r="F538" i="37" l="1"/>
  <c r="D538" i="37"/>
  <c r="B538" i="37"/>
  <c r="K538" i="37" s="1"/>
  <c r="C538" i="37"/>
  <c r="B539" i="37" l="1"/>
  <c r="K539" i="37" s="1"/>
  <c r="C539" i="37"/>
  <c r="D539" i="37"/>
  <c r="F539" i="37"/>
  <c r="B540" i="37" l="1"/>
  <c r="K540" i="37" s="1"/>
  <c r="F540" i="37"/>
  <c r="D540" i="37"/>
  <c r="C540" i="37"/>
  <c r="O540" i="37" s="1"/>
  <c r="F541" i="37" l="1"/>
  <c r="C541" i="37"/>
  <c r="O541" i="37" s="1"/>
  <c r="D541" i="37"/>
  <c r="B541" i="37"/>
  <c r="K541" i="37" s="1"/>
  <c r="B542" i="37" l="1"/>
  <c r="K542" i="37" s="1"/>
  <c r="C542" i="37"/>
  <c r="O542" i="37" s="1"/>
  <c r="F542" i="37"/>
  <c r="D542" i="37"/>
  <c r="F543" i="37" l="1"/>
  <c r="D543" i="37"/>
  <c r="C543" i="37"/>
  <c r="B543" i="37"/>
  <c r="K543" i="37" s="1"/>
  <c r="B544" i="37" l="1"/>
  <c r="K544" i="37" s="1"/>
  <c r="C544" i="37"/>
  <c r="F544" i="37"/>
  <c r="D544" i="37"/>
  <c r="D545" i="37" l="1"/>
  <c r="B545" i="37"/>
  <c r="K545" i="37" s="1"/>
  <c r="C545" i="37"/>
  <c r="F545" i="37"/>
  <c r="F546" i="37" l="1"/>
  <c r="C546" i="37"/>
  <c r="B546" i="37"/>
  <c r="K546" i="37" s="1"/>
  <c r="D546" i="37"/>
  <c r="B547" i="37" l="1"/>
  <c r="K547" i="37" s="1"/>
  <c r="C547" i="37"/>
  <c r="O547" i="37" s="1"/>
  <c r="F547" i="37"/>
  <c r="D547" i="37"/>
  <c r="B548" i="37" l="1"/>
  <c r="K548" i="37" s="1"/>
  <c r="F548" i="37"/>
  <c r="C548" i="37"/>
  <c r="O548" i="37" s="1"/>
  <c r="D548" i="37"/>
  <c r="D549" i="37" l="1"/>
  <c r="B549" i="37"/>
  <c r="K549" i="37" s="1"/>
  <c r="F549" i="37"/>
  <c r="C549" i="37"/>
  <c r="O549" i="37" s="1"/>
  <c r="C550" i="37" l="1"/>
  <c r="D550" i="37"/>
  <c r="F550" i="37"/>
  <c r="B550" i="37"/>
  <c r="K550" i="37" s="1"/>
  <c r="C551" i="37" l="1"/>
  <c r="B551" i="37"/>
  <c r="K551" i="37" s="1"/>
  <c r="F551" i="37"/>
  <c r="D551" i="37"/>
  <c r="F552" i="37" l="1"/>
  <c r="D552" i="37"/>
  <c r="C552" i="37"/>
  <c r="B552" i="37"/>
  <c r="K552" i="37" s="1"/>
  <c r="F553" i="37" l="1"/>
  <c r="B553" i="37"/>
  <c r="K553" i="37" s="1"/>
  <c r="D553" i="37"/>
  <c r="C553" i="37"/>
  <c r="B554" i="37" l="1"/>
  <c r="K554" i="37" s="1"/>
  <c r="F554" i="37"/>
  <c r="C554" i="37"/>
  <c r="O554" i="37" s="1"/>
  <c r="D554" i="37"/>
  <c r="D555" i="37" l="1"/>
  <c r="C555" i="37"/>
  <c r="O555" i="37" s="1"/>
  <c r="F555" i="37"/>
  <c r="B555" i="37"/>
  <c r="K555" i="37" s="1"/>
  <c r="C556" i="37" l="1"/>
  <c r="O556" i="37" s="1"/>
  <c r="D556" i="37"/>
  <c r="B556" i="37"/>
  <c r="K556" i="37" s="1"/>
  <c r="F556" i="37"/>
  <c r="D557" i="37" l="1"/>
  <c r="C557" i="37"/>
  <c r="B557" i="37"/>
  <c r="K557" i="37" s="1"/>
  <c r="F557" i="37"/>
  <c r="F558" i="37" l="1"/>
  <c r="D558" i="37"/>
  <c r="B558" i="37"/>
  <c r="K558" i="37" s="1"/>
  <c r="C558" i="37"/>
  <c r="B559" i="37" l="1"/>
  <c r="K559" i="37" s="1"/>
  <c r="D559" i="37"/>
  <c r="C559" i="37"/>
  <c r="F559" i="37"/>
  <c r="C560" i="37" l="1"/>
  <c r="F560" i="37"/>
  <c r="D560" i="37"/>
  <c r="B560" i="37"/>
  <c r="K560" i="37" s="1"/>
  <c r="C561" i="37" l="1"/>
  <c r="O561" i="37" s="1"/>
  <c r="F561" i="37"/>
  <c r="B561" i="37"/>
  <c r="K561" i="37" s="1"/>
  <c r="D561" i="37"/>
  <c r="F562" i="37" l="1"/>
  <c r="C562" i="37"/>
  <c r="O562" i="37" s="1"/>
  <c r="D562" i="37"/>
  <c r="B562" i="37"/>
  <c r="K562" i="37" s="1"/>
  <c r="C563" i="37" l="1"/>
  <c r="O563" i="37" s="1"/>
  <c r="D563" i="37"/>
  <c r="F563" i="37"/>
  <c r="B563" i="37"/>
  <c r="K563" i="37" s="1"/>
  <c r="C564" i="37" l="1"/>
  <c r="B564" i="37"/>
  <c r="K564" i="37" s="1"/>
  <c r="D564" i="37"/>
  <c r="F564" i="37"/>
  <c r="B565" i="37" l="1"/>
  <c r="K565" i="37" s="1"/>
  <c r="F565" i="37"/>
  <c r="C565" i="37"/>
  <c r="D565" i="37"/>
  <c r="D566" i="37" l="1"/>
  <c r="B566" i="37"/>
  <c r="K566" i="37" s="1"/>
  <c r="C566" i="37"/>
  <c r="F566" i="37"/>
  <c r="C567" i="37" l="1"/>
  <c r="D567" i="37"/>
  <c r="B567" i="37"/>
  <c r="K567" i="37" s="1"/>
  <c r="F567" i="37"/>
  <c r="F568" i="37" l="1"/>
  <c r="B568" i="37"/>
  <c r="K568" i="37" s="1"/>
  <c r="C568" i="37"/>
  <c r="O568" i="37" s="1"/>
  <c r="D568" i="37"/>
  <c r="D569" i="37" l="1"/>
  <c r="C569" i="37"/>
  <c r="O569" i="37" s="1"/>
  <c r="F569" i="37"/>
  <c r="B569" i="37"/>
  <c r="K569" i="37" s="1"/>
  <c r="B570" i="37" l="1"/>
  <c r="K570" i="37" s="1"/>
  <c r="D570" i="37"/>
  <c r="C570" i="37"/>
  <c r="O570" i="37" s="1"/>
  <c r="F570" i="37"/>
  <c r="F571" i="37" l="1"/>
  <c r="B571" i="37"/>
  <c r="K571" i="37" s="1"/>
  <c r="D571" i="37"/>
  <c r="C571" i="37"/>
  <c r="D572" i="37" l="1"/>
  <c r="C572" i="37"/>
  <c r="F572" i="37"/>
  <c r="B572" i="37"/>
  <c r="K572" i="37" s="1"/>
  <c r="D573" i="37" l="1"/>
  <c r="B573" i="37"/>
  <c r="K573" i="37" s="1"/>
  <c r="C573" i="37"/>
  <c r="F573" i="37"/>
  <c r="D574" i="37" l="1"/>
  <c r="F574" i="37"/>
  <c r="B574" i="37"/>
  <c r="K574" i="37" s="1"/>
  <c r="C574" i="37"/>
  <c r="D575" i="37" l="1"/>
  <c r="B575" i="37"/>
  <c r="K575" i="37" s="1"/>
  <c r="C575" i="37"/>
  <c r="O575" i="37" s="1"/>
  <c r="F575" i="37"/>
  <c r="D576" i="37" l="1"/>
  <c r="C576" i="37"/>
  <c r="O576" i="37" s="1"/>
  <c r="B576" i="37"/>
  <c r="K576" i="37" s="1"/>
  <c r="F576" i="37"/>
  <c r="F577" i="37" l="1"/>
  <c r="D577" i="37"/>
  <c r="B577" i="37"/>
  <c r="K577" i="37" s="1"/>
  <c r="C577" i="37"/>
  <c r="O577" i="37" s="1"/>
  <c r="F578" i="37" l="1"/>
  <c r="D578" i="37"/>
  <c r="B578" i="37"/>
  <c r="K578" i="37" s="1"/>
  <c r="C578" i="37"/>
  <c r="C579" i="37" l="1"/>
  <c r="F579" i="37"/>
  <c r="B579" i="37"/>
  <c r="K579" i="37" s="1"/>
  <c r="D579" i="37"/>
  <c r="B580" i="37" l="1"/>
  <c r="K580" i="37" s="1"/>
  <c r="F580" i="37"/>
  <c r="D580" i="37"/>
  <c r="C580" i="37"/>
  <c r="B581" i="37" l="1"/>
  <c r="K581" i="37" s="1"/>
  <c r="F581" i="37"/>
  <c r="D581" i="37"/>
  <c r="C581" i="37"/>
  <c r="C582" i="37" l="1"/>
  <c r="O582" i="37" s="1"/>
  <c r="D582" i="37"/>
  <c r="B582" i="37"/>
  <c r="K582" i="37" s="1"/>
  <c r="F582" i="37"/>
  <c r="C583" i="37" l="1"/>
  <c r="O583" i="37" s="1"/>
  <c r="B583" i="37"/>
  <c r="K583" i="37" s="1"/>
  <c r="D583" i="37"/>
  <c r="F583" i="37"/>
  <c r="B584" i="37" l="1"/>
  <c r="K584" i="37" s="1"/>
  <c r="F584" i="37"/>
  <c r="C584" i="37"/>
  <c r="O584" i="37" s="1"/>
  <c r="D584" i="37"/>
  <c r="C585" i="37" l="1"/>
  <c r="F585" i="37"/>
  <c r="D585" i="37"/>
  <c r="B585" i="37"/>
  <c r="K585" i="37" s="1"/>
  <c r="D586" i="37" l="1"/>
  <c r="F586" i="37"/>
  <c r="B586" i="37"/>
  <c r="K586" i="37" s="1"/>
  <c r="C586" i="37"/>
  <c r="C587" i="37" l="1"/>
  <c r="B587" i="37"/>
  <c r="K587" i="37" s="1"/>
  <c r="D587" i="37"/>
  <c r="F587" i="37"/>
  <c r="C588" i="37" l="1"/>
  <c r="B588" i="37"/>
  <c r="K588" i="37" s="1"/>
  <c r="D588" i="37"/>
  <c r="F588" i="37"/>
  <c r="D589" i="37" l="1"/>
  <c r="F589" i="37"/>
  <c r="C589" i="37"/>
  <c r="O589" i="37" s="1"/>
  <c r="B589" i="37"/>
  <c r="K589" i="37" s="1"/>
  <c r="D590" i="37" l="1"/>
  <c r="C590" i="37"/>
  <c r="O590" i="37" s="1"/>
  <c r="B590" i="37"/>
  <c r="K590" i="37" s="1"/>
  <c r="F590" i="37"/>
  <c r="B591" i="37" l="1"/>
  <c r="K591" i="37" s="1"/>
  <c r="D591" i="37"/>
  <c r="F591" i="37"/>
  <c r="C591" i="37"/>
  <c r="O591" i="37" s="1"/>
  <c r="F592" i="37" l="1"/>
  <c r="C592" i="37"/>
  <c r="B592" i="37"/>
  <c r="K592" i="37" s="1"/>
  <c r="D592" i="37"/>
  <c r="D593" i="37" l="1"/>
  <c r="F593" i="37"/>
  <c r="C593" i="37"/>
  <c r="B593" i="37"/>
  <c r="K593" i="37" s="1"/>
  <c r="C594" i="37" l="1"/>
  <c r="D594" i="37"/>
  <c r="B594" i="37"/>
  <c r="K594" i="37" s="1"/>
  <c r="F594" i="37"/>
  <c r="B595" i="37" l="1"/>
  <c r="K595" i="37" s="1"/>
  <c r="C595" i="37"/>
  <c r="D595" i="37"/>
  <c r="F595" i="37"/>
  <c r="C596" i="37" l="1"/>
  <c r="O596" i="37" s="1"/>
  <c r="F596" i="37"/>
  <c r="D596" i="37"/>
  <c r="B596" i="37"/>
  <c r="K596" i="37" s="1"/>
  <c r="C597" i="37" l="1"/>
  <c r="O597" i="37" s="1"/>
  <c r="F597" i="37"/>
  <c r="B597" i="37"/>
  <c r="K597" i="37" s="1"/>
  <c r="D597" i="37"/>
  <c r="F598" i="37" l="1"/>
  <c r="D598" i="37"/>
  <c r="C598" i="37"/>
  <c r="O598" i="37" s="1"/>
  <c r="B598" i="37"/>
  <c r="K598" i="37" s="1"/>
  <c r="D599" i="37" l="1"/>
  <c r="F599" i="37"/>
  <c r="B599" i="37"/>
  <c r="K599" i="37" s="1"/>
  <c r="C599" i="37"/>
  <c r="C600" i="37" l="1"/>
  <c r="B600" i="37"/>
  <c r="K600" i="37" s="1"/>
  <c r="F600" i="37"/>
  <c r="D600" i="37"/>
  <c r="B601" i="37" l="1"/>
  <c r="K601" i="37" s="1"/>
  <c r="D601" i="37"/>
  <c r="F601" i="37"/>
  <c r="C601" i="37"/>
  <c r="D602" i="37" l="1"/>
  <c r="B602" i="37"/>
  <c r="K602" i="37" s="1"/>
  <c r="C602" i="37"/>
  <c r="F602" i="37"/>
  <c r="B603" i="37" l="1"/>
  <c r="K603" i="37" s="1"/>
  <c r="C603" i="37"/>
  <c r="O603" i="37" s="1"/>
  <c r="D603" i="37"/>
  <c r="F603" i="37"/>
  <c r="F604" i="37" l="1"/>
  <c r="C604" i="37"/>
  <c r="O604" i="37" s="1"/>
  <c r="D604" i="37"/>
  <c r="B604" i="37"/>
  <c r="K604" i="37" s="1"/>
  <c r="C605" i="37" l="1"/>
  <c r="O605" i="37" s="1"/>
  <c r="D605" i="37"/>
  <c r="B605" i="37"/>
  <c r="K605" i="37" s="1"/>
  <c r="F605" i="37"/>
  <c r="B606" i="37" l="1"/>
  <c r="K606" i="37" s="1"/>
  <c r="F606" i="37"/>
  <c r="D606" i="37"/>
  <c r="C606" i="37"/>
  <c r="B607" i="37" l="1"/>
  <c r="K607" i="37" s="1"/>
  <c r="C607" i="37"/>
  <c r="F607" i="37"/>
  <c r="D607" i="37"/>
  <c r="B608" i="37" l="1"/>
  <c r="K608" i="37" s="1"/>
  <c r="C608" i="37"/>
  <c r="D608" i="37"/>
  <c r="F608" i="37"/>
  <c r="B609" i="37" l="1"/>
  <c r="K609" i="37" s="1"/>
  <c r="C609" i="37"/>
  <c r="F609" i="37"/>
  <c r="D609" i="37"/>
  <c r="B610" i="37" l="1"/>
  <c r="K610" i="37" s="1"/>
  <c r="C610" i="37"/>
  <c r="O610" i="37" s="1"/>
  <c r="F610" i="37"/>
  <c r="D610" i="37"/>
  <c r="C611" i="37" l="1"/>
  <c r="O611" i="37" s="1"/>
  <c r="B611" i="37"/>
  <c r="K611" i="37" s="1"/>
  <c r="F611" i="37"/>
  <c r="D611" i="37"/>
  <c r="F612" i="37" l="1"/>
  <c r="C612" i="37"/>
  <c r="O612" i="37" s="1"/>
  <c r="D612" i="37"/>
  <c r="B612" i="37"/>
  <c r="K612" i="37" s="1"/>
  <c r="F613" i="37" l="1"/>
  <c r="C613" i="37"/>
  <c r="B613" i="37"/>
  <c r="K613" i="37" s="1"/>
  <c r="D613" i="37"/>
  <c r="B614" i="37" l="1"/>
  <c r="K614" i="37" s="1"/>
  <c r="C614" i="37"/>
  <c r="D614" i="37"/>
  <c r="F614" i="37"/>
  <c r="F615" i="37" l="1"/>
  <c r="C615" i="37"/>
  <c r="B615" i="37"/>
  <c r="K615" i="37" s="1"/>
  <c r="D615" i="37"/>
  <c r="D616" i="37" l="1"/>
  <c r="F616" i="37"/>
  <c r="B616" i="37"/>
  <c r="K616" i="37" s="1"/>
  <c r="C616" i="37"/>
  <c r="C617" i="37" l="1"/>
  <c r="O617" i="37" s="1"/>
  <c r="B617" i="37"/>
  <c r="K617" i="37" s="1"/>
  <c r="F617" i="37"/>
  <c r="D617" i="37"/>
  <c r="F618" i="37" l="1"/>
  <c r="D618" i="37"/>
  <c r="B618" i="37"/>
  <c r="K618" i="37" s="1"/>
  <c r="C618" i="37"/>
  <c r="O618" i="37" s="1"/>
  <c r="B619" i="37" l="1"/>
  <c r="K619" i="37" s="1"/>
  <c r="D619" i="37"/>
  <c r="F619" i="37"/>
  <c r="C619" i="37"/>
  <c r="O619" i="37" s="1"/>
  <c r="B620" i="37" l="1"/>
  <c r="K620" i="37" s="1"/>
  <c r="D620" i="37"/>
  <c r="F620" i="37"/>
  <c r="C620" i="37"/>
  <c r="F621" i="37" l="1"/>
  <c r="C621" i="37"/>
  <c r="D621" i="37"/>
  <c r="B621" i="37"/>
  <c r="K621" i="37" s="1"/>
  <c r="F622" i="37" l="1"/>
  <c r="B622" i="37"/>
  <c r="K622" i="37" s="1"/>
  <c r="C622" i="37"/>
  <c r="D622" i="37"/>
  <c r="D623" i="37" l="1"/>
  <c r="F623" i="37"/>
  <c r="B623" i="37"/>
  <c r="K623" i="37" s="1"/>
  <c r="C623" i="37"/>
  <c r="F624" i="37" l="1"/>
  <c r="B624" i="37"/>
  <c r="K624" i="37" s="1"/>
  <c r="C624" i="37"/>
  <c r="O624" i="37" s="1"/>
  <c r="D624" i="37"/>
  <c r="C625" i="37" l="1"/>
  <c r="O625" i="37" s="1"/>
  <c r="D625" i="37"/>
  <c r="B625" i="37"/>
  <c r="K625" i="37" s="1"/>
  <c r="F625" i="37"/>
  <c r="F626" i="37" l="1"/>
  <c r="B626" i="37"/>
  <c r="K626" i="37" s="1"/>
  <c r="D626" i="37"/>
  <c r="C626" i="37"/>
  <c r="O626" i="37" s="1"/>
  <c r="B627" i="37" l="1"/>
  <c r="K627" i="37" s="1"/>
  <c r="D627" i="37"/>
  <c r="F627" i="37"/>
  <c r="C627" i="37"/>
  <c r="D628" i="37" l="1"/>
  <c r="C628" i="37"/>
  <c r="B628" i="37"/>
  <c r="K628" i="37" s="1"/>
  <c r="F628" i="37"/>
  <c r="D629" i="37" l="1"/>
  <c r="B629" i="37"/>
  <c r="K629" i="37" s="1"/>
  <c r="F629" i="37"/>
  <c r="C629" i="37"/>
  <c r="D630" i="37" l="1"/>
  <c r="F630" i="37"/>
  <c r="C630" i="37"/>
  <c r="B630" i="37"/>
  <c r="K630" i="37" s="1"/>
  <c r="B631" i="37" l="1"/>
  <c r="K631" i="37" s="1"/>
  <c r="C631" i="37"/>
  <c r="O631" i="37" s="1"/>
  <c r="D631" i="37"/>
  <c r="F631" i="37"/>
  <c r="D632" i="37" l="1"/>
  <c r="C632" i="37"/>
  <c r="O632" i="37" s="1"/>
  <c r="F632" i="37"/>
  <c r="B632" i="37"/>
  <c r="K632" i="37" s="1"/>
  <c r="D633" i="37" l="1"/>
  <c r="F633" i="37"/>
  <c r="B633" i="37"/>
  <c r="K633" i="37" s="1"/>
  <c r="C633" i="37"/>
  <c r="O633" i="37" s="1"/>
  <c r="B634" i="37" l="1"/>
  <c r="K634" i="37" s="1"/>
  <c r="F634" i="37"/>
  <c r="C634" i="37"/>
  <c r="D634" i="37"/>
  <c r="F635" i="37" l="1"/>
  <c r="D635" i="37"/>
  <c r="C635" i="37"/>
  <c r="B635" i="37"/>
  <c r="K635" i="37" s="1"/>
  <c r="B636" i="37" l="1"/>
  <c r="K636" i="37" s="1"/>
  <c r="D636" i="37"/>
  <c r="F636" i="37"/>
  <c r="C636" i="37"/>
  <c r="B637" i="37" l="1"/>
  <c r="K637" i="37" s="1"/>
  <c r="F637" i="37"/>
  <c r="C637" i="37"/>
  <c r="D637" i="37"/>
  <c r="C638" i="37" l="1"/>
  <c r="O638" i="37" s="1"/>
  <c r="B638" i="37"/>
  <c r="K638" i="37" s="1"/>
  <c r="F638" i="37"/>
  <c r="D638" i="37"/>
  <c r="B639" i="37" l="1"/>
  <c r="K639" i="37" s="1"/>
  <c r="F639" i="37"/>
  <c r="D639" i="37"/>
  <c r="C639" i="37"/>
  <c r="O639" i="37" s="1"/>
  <c r="C640" i="37" l="1"/>
  <c r="O640" i="37" s="1"/>
  <c r="D640" i="37"/>
  <c r="B640" i="37"/>
  <c r="K640" i="37" s="1"/>
  <c r="F640" i="37"/>
  <c r="C641" i="37" l="1"/>
  <c r="F641" i="37"/>
  <c r="D641" i="37"/>
  <c r="B641" i="37"/>
  <c r="K641" i="37" s="1"/>
  <c r="C642" i="37" l="1"/>
  <c r="D642" i="37"/>
  <c r="B642" i="37"/>
  <c r="K642" i="37" s="1"/>
  <c r="F642" i="37"/>
  <c r="F643" i="37" l="1"/>
  <c r="D643" i="37"/>
  <c r="B643" i="37"/>
  <c r="K643" i="37" s="1"/>
  <c r="C643" i="37"/>
  <c r="C644" i="37" l="1"/>
  <c r="D644" i="37"/>
  <c r="B644" i="37"/>
  <c r="K644" i="37" s="1"/>
  <c r="F644" i="37"/>
  <c r="C645" i="37" l="1"/>
  <c r="O645" i="37" s="1"/>
  <c r="D645" i="37"/>
  <c r="B645" i="37"/>
  <c r="K645" i="37" s="1"/>
  <c r="F645" i="37"/>
  <c r="D646" i="37" l="1"/>
  <c r="F646" i="37"/>
  <c r="B646" i="37"/>
  <c r="K646" i="37" s="1"/>
  <c r="C646" i="37"/>
  <c r="O646" i="37" s="1"/>
  <c r="B647" i="37" l="1"/>
  <c r="K647" i="37" s="1"/>
  <c r="C647" i="37"/>
  <c r="O647" i="37" s="1"/>
  <c r="D647" i="37"/>
  <c r="F647" i="37"/>
  <c r="O2" i="37" l="1"/>
  <c r="O1" i="37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Emilija Vukovic</author>
  </authors>
  <commentList>
    <comment ref="D9" authorId="0" shape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  <comment ref="G9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Конто 3 се сам учитава</t>
        </r>
      </text>
    </comment>
    <comment ref="Y9" authorId="1" shapeId="0">
      <text>
        <r>
          <rPr>
            <sz val="9"/>
            <color indexed="81"/>
            <rFont val="Tahoma"/>
            <charset val="1"/>
          </rPr>
          <t xml:space="preserve">1 - Припрема тендерске документације
2 -  Тендерска процедура у току   
3 - Закључен уговор 
4 - Реализација отпочела
5 - Реализација у застоју
6 - Реализација завршена
7 - Пројекат окончан и извршена сва плаћања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sharedStrings.xml><?xml version="1.0" encoding="utf-8"?>
<sst xmlns="http://schemas.openxmlformats.org/spreadsheetml/2006/main" count="1252" uniqueCount="991">
  <si>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</si>
  <si>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</si>
  <si>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</si>
  <si>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</si>
  <si>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</si>
  <si>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</si>
  <si>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</si>
  <si>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</si>
  <si>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</si>
  <si>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</si>
  <si>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</si>
  <si>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</si>
  <si>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</si>
  <si>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</si>
  <si>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</si>
  <si>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</si>
  <si>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</si>
  <si>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</si>
  <si>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</si>
  <si>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</si>
  <si>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</si>
  <si>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</si>
  <si>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</si>
  <si>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</si>
  <si>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</si>
  <si>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</si>
  <si>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</si>
  <si>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</si>
  <si>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</si>
  <si>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</si>
  <si>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</si>
  <si>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</si>
  <si>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</si>
  <si>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</si>
  <si>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</si>
  <si>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</si>
  <si>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</si>
  <si>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</si>
  <si>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</si>
  <si>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</si>
  <si>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</si>
  <si>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</si>
  <si>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</si>
  <si>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</si>
  <si>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</si>
  <si>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</si>
  <si>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</si>
  <si>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</si>
  <si>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</si>
  <si>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</si>
  <si>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</si>
  <si>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</si>
  <si>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</si>
  <si>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</si>
  <si>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</si>
  <si>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</si>
  <si>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</si>
  <si>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</si>
  <si>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</si>
  <si>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</si>
  <si>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</si>
  <si>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</si>
  <si>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</si>
  <si>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</si>
  <si>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</si>
  <si>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</si>
  <si>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</si>
  <si>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</si>
  <si>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</si>
  <si>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</si>
  <si>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</si>
  <si>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</si>
  <si>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</si>
  <si>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</si>
  <si>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</si>
  <si>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</si>
  <si>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</si>
  <si>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</si>
  <si>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</si>
  <si>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</si>
  <si>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</si>
  <si>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</si>
  <si>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</si>
  <si>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</si>
  <si>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</si>
  <si>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</si>
  <si>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</si>
  <si>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</si>
  <si>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</si>
  <si>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</si>
  <si>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</si>
  <si>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</si>
  <si>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</si>
  <si>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</si>
  <si>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</si>
  <si>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</si>
  <si>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</si>
  <si>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</si>
  <si>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</si>
  <si>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</si>
  <si>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</si>
  <si>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</si>
  <si>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</si>
  <si>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</si>
  <si>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</si>
  <si>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</si>
  <si>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</si>
  <si>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</si>
  <si>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</si>
  <si>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</si>
  <si>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</si>
  <si>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</si>
  <si>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</si>
  <si>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</si>
  <si>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</si>
  <si>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</si>
  <si>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</si>
  <si>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</si>
  <si>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</si>
  <si>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</si>
  <si>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</si>
  <si>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</si>
  <si>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</si>
  <si>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</si>
  <si>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</si>
  <si>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</si>
  <si>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</si>
  <si>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</si>
  <si>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</si>
  <si>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</si>
  <si>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</si>
  <si>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</si>
  <si>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</si>
  <si>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</si>
  <si>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</si>
  <si>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</si>
  <si>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</si>
  <si>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</si>
  <si>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</si>
  <si>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</si>
  <si>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</si>
  <si>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</si>
  <si>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</si>
  <si>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</si>
  <si>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</si>
  <si>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</si>
  <si>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</si>
  <si>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</si>
  <si>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</si>
  <si>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</si>
  <si>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</si>
  <si>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</si>
  <si>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</si>
  <si>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</si>
  <si>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</si>
  <si>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</si>
  <si>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</si>
  <si>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</si>
  <si>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</si>
  <si>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</si>
  <si>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</si>
  <si>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</si>
  <si>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</si>
  <si>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</si>
  <si>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</si>
  <si>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</si>
  <si>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</si>
  <si>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</si>
  <si>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</si>
  <si>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</si>
  <si>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</si>
  <si>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</si>
  <si>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</si>
  <si>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</si>
  <si>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</si>
  <si>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</si>
  <si>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</si>
  <si>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</si>
  <si>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</si>
  <si>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</si>
  <si>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</si>
  <si>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</si>
  <si>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</si>
  <si>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</si>
  <si>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</si>
  <si>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</si>
  <si>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</si>
  <si>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</si>
  <si>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</si>
  <si>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</si>
  <si>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</si>
  <si>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</si>
  <si>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</si>
  <si>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</si>
  <si>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</si>
  <si>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</si>
  <si>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</si>
  <si>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</si>
  <si>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</si>
  <si>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</si>
  <si>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</si>
  <si>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</si>
  <si>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</si>
  <si>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</si>
  <si>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</si>
  <si>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</si>
  <si>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</si>
  <si>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</si>
  <si>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</si>
  <si>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</si>
  <si>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</si>
  <si>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</si>
  <si>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</si>
  <si>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</si>
  <si>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</si>
  <si>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</si>
  <si>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</si>
  <si>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</si>
  <si>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</si>
  <si>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</si>
  <si>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</si>
  <si>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</si>
  <si>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</si>
  <si>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</si>
  <si>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</si>
  <si>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</si>
  <si>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</si>
  <si>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</si>
  <si>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</si>
  <si>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</si>
  <si>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</si>
  <si>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</si>
  <si>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</si>
  <si>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</si>
  <si>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</si>
  <si>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</si>
  <si>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</si>
  <si>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</si>
  <si>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</si>
  <si>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</si>
  <si>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</si>
  <si>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</si>
  <si>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</si>
  <si>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</si>
  <si>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</si>
  <si>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</si>
  <si>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</si>
  <si>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</si>
  <si>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</si>
  <si>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</si>
  <si>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</si>
  <si>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</si>
  <si>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</si>
  <si>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</si>
  <si>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</si>
  <si>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</si>
  <si>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</si>
  <si>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</si>
  <si>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</si>
  <si>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</si>
  <si>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</si>
  <si>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</si>
  <si>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</si>
  <si>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</si>
  <si>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</si>
  <si>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</si>
  <si>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</si>
  <si>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</si>
  <si>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</si>
  <si>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</si>
  <si>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</si>
  <si>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</si>
  <si>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</si>
  <si>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</si>
  <si>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</si>
  <si>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</si>
  <si>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</si>
  <si>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</si>
  <si>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</si>
  <si>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</si>
  <si>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</si>
  <si>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</si>
  <si>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</si>
  <si>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</si>
  <si>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</si>
  <si>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</si>
  <si>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</si>
  <si>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</si>
  <si>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</si>
  <si>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</si>
  <si>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</si>
  <si>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</si>
  <si>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</si>
  <si>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</si>
  <si>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</si>
  <si>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</si>
  <si>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</si>
  <si>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</si>
  <si>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</si>
  <si>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</si>
  <si>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</si>
  <si>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</si>
  <si>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</si>
  <si>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</si>
  <si>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</si>
  <si>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</si>
  <si>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</si>
  <si>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</si>
  <si>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</si>
  <si>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</si>
  <si>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</si>
  <si>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</si>
  <si>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</si>
  <si>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</si>
  <si>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</si>
  <si>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</si>
  <si>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</si>
  <si>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</si>
  <si>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</si>
  <si>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</si>
  <si>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</si>
  <si>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</si>
  <si>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</si>
  <si>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</si>
  <si>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</si>
  <si>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</si>
  <si>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</si>
  <si>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</si>
  <si>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</si>
  <si>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</si>
  <si>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</si>
  <si>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</si>
  <si>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</si>
  <si>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</si>
  <si>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</si>
  <si>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</si>
  <si>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</si>
  <si>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</si>
  <si>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</si>
  <si>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</si>
  <si>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</si>
  <si>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</si>
  <si>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</si>
  <si>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</si>
  <si>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</si>
  <si>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</si>
  <si>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</si>
  <si>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</si>
  <si>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</si>
  <si>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</si>
  <si>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</si>
  <si>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</si>
  <si>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</si>
  <si>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</si>
  <si>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</si>
  <si>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</si>
  <si>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</si>
  <si>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</si>
  <si>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</si>
  <si>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</si>
  <si>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</si>
  <si>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</si>
  <si>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</si>
  <si>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</si>
  <si>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</si>
  <si>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</si>
  <si>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</si>
  <si>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</si>
  <si>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</si>
  <si>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</si>
  <si>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</si>
  <si>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</si>
  <si>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</si>
  <si>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</si>
  <si>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</si>
  <si>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</si>
  <si>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</si>
  <si>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</si>
  <si>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</si>
  <si>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</si>
  <si>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</si>
  <si>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</si>
  <si>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</si>
  <si>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</si>
  <si>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</si>
  <si>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</si>
  <si>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</si>
  <si>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</si>
  <si>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</si>
  <si>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</si>
  <si>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</si>
  <si>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</si>
  <si>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</si>
  <si>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</si>
  <si>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</si>
  <si>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</si>
  <si>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</si>
  <si>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</si>
  <si>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</si>
  <si>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</si>
  <si>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</si>
  <si>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</si>
  <si>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</si>
  <si>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</si>
  <si>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</si>
  <si>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</si>
  <si>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</si>
  <si>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</si>
  <si>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</si>
  <si>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</si>
  <si>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</si>
  <si>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</si>
  <si>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</si>
  <si>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</si>
  <si>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</si>
  <si>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</si>
  <si>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</si>
  <si>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</si>
  <si>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</si>
  <si>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</si>
  <si>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</si>
  <si>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</si>
  <si>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</si>
  <si>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</si>
  <si>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</si>
  <si>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</si>
  <si>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</si>
  <si>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</si>
  <si>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</si>
  <si>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</si>
  <si>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</si>
  <si>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</si>
  <si>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</si>
  <si>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</si>
  <si>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</si>
  <si>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</si>
  <si>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</si>
  <si>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</si>
  <si>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</si>
  <si>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</si>
  <si>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</si>
  <si>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</si>
  <si>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</si>
  <si>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</si>
  <si>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</si>
  <si>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</si>
  <si>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</si>
  <si>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</si>
  <si>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</si>
  <si>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</si>
  <si>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</si>
  <si>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</si>
  <si>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</si>
  <si>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</si>
  <si>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</si>
  <si>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</si>
  <si>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</si>
  <si>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</si>
  <si>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</si>
  <si>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</si>
  <si>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</si>
  <si>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</si>
  <si>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</si>
  <si>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</si>
  <si>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</si>
  <si>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</si>
  <si>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</si>
  <si>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</si>
  <si>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</si>
  <si>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</si>
  <si>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</si>
  <si>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</si>
  <si>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</si>
  <si>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</si>
  <si>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</si>
  <si>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</si>
  <si>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</si>
  <si>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</si>
  <si>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</si>
  <si>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</si>
  <si>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</si>
  <si>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</si>
  <si>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</si>
  <si>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</si>
  <si>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</si>
  <si>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</si>
  <si>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</si>
  <si>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</si>
  <si>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</si>
  <si>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</si>
  <si>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</si>
  <si>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</si>
  <si>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</si>
  <si>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</si>
  <si>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</si>
  <si>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</si>
  <si>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</si>
  <si>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</si>
  <si>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</si>
  <si>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</si>
  <si>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</si>
  <si>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</si>
  <si>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</si>
  <si>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</si>
  <si>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</si>
  <si>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</si>
  <si>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</si>
  <si>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</si>
  <si>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</si>
  <si>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</si>
  <si>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</si>
  <si>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</si>
  <si>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</si>
  <si>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</si>
  <si>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</si>
  <si>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</si>
  <si>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</si>
  <si>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</si>
  <si>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</si>
  <si>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</si>
  <si>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</si>
  <si>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</si>
  <si>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</si>
  <si>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</si>
  <si>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</si>
  <si>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</si>
  <si>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</si>
  <si>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</si>
  <si>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</si>
  <si>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</si>
  <si>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</si>
  <si>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</si>
  <si>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</si>
  <si>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</si>
  <si>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</si>
  <si>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</si>
  <si>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</si>
  <si>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</si>
  <si>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</si>
  <si>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</si>
  <si>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</si>
  <si>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</si>
  <si>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</si>
  <si>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</si>
  <si>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</si>
  <si>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</si>
  <si>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</si>
  <si>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</si>
  <si>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</si>
  <si>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</si>
  <si>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</si>
  <si>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</si>
  <si>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</si>
  <si>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</si>
  <si>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</si>
  <si>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</si>
  <si>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</si>
  <si>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</si>
  <si>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</si>
  <si>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</si>
  <si>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</si>
  <si>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</si>
  <si>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</si>
  <si>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</si>
  <si>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</si>
  <si>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</si>
  <si>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</si>
  <si>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</si>
  <si>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</si>
  <si>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</si>
  <si>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</si>
  <si>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</si>
  <si>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</si>
  <si>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</si>
  <si>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</si>
  <si>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</si>
  <si>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</si>
  <si>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</si>
  <si>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</si>
  <si>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</si>
  <si>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</si>
  <si>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</si>
  <si>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</si>
  <si>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</si>
  <si>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</si>
  <si>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</si>
  <si>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</si>
  <si>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</si>
  <si>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</si>
  <si>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</si>
  <si>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</si>
  <si>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</si>
  <si>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</si>
  <si>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</si>
  <si>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</si>
  <si>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</si>
  <si>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</si>
  <si>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</si>
  <si>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</si>
  <si>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</si>
  <si>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</si>
  <si>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</si>
  <si>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</si>
  <si>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</si>
  <si>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</si>
  <si>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</si>
  <si>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</si>
  <si>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</si>
  <si>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</si>
  <si>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</si>
  <si>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</si>
  <si>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</si>
  <si>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</si>
  <si>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</si>
  <si>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</si>
  <si>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</si>
  <si>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</si>
  <si>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</si>
  <si>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</si>
  <si>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</si>
  <si>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</si>
  <si>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</si>
  <si>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</si>
  <si>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</si>
  <si>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</si>
  <si>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</si>
  <si>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</si>
  <si>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</si>
  <si>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</si>
  <si>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</si>
  <si>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</si>
  <si>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</si>
  <si>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</si>
  <si>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</si>
  <si>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</si>
  <si>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</si>
  <si>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</si>
  <si>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</si>
  <si>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</si>
  <si>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</si>
  <si>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</si>
  <si>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</si>
  <si>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</si>
  <si>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</si>
  <si>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</si>
  <si>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</si>
  <si>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</si>
  <si>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</si>
  <si>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</si>
  <si>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</si>
  <si>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</si>
  <si>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</si>
  <si>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</si>
  <si>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</si>
  <si>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</si>
  <si>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</si>
  <si>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</si>
  <si>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</si>
  <si>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</si>
  <si>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</si>
  <si>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</si>
  <si>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</si>
  <si>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</si>
  <si>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</si>
  <si>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</si>
  <si>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</si>
  <si>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</si>
  <si>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</si>
  <si>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</si>
  <si>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</si>
  <si>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</si>
  <si>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</si>
  <si>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</si>
  <si>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</si>
  <si>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</si>
  <si>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</si>
  <si>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</si>
  <si>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</si>
  <si>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</si>
  <si>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</si>
  <si>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</si>
  <si>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</si>
  <si>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</si>
  <si>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</si>
  <si>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</si>
  <si>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</si>
  <si>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</si>
  <si>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</si>
  <si>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</si>
  <si>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</si>
  <si>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</si>
  <si>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</si>
  <si>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</si>
  <si>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</si>
  <si>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</si>
  <si>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</si>
  <si>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</si>
  <si>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</si>
  <si>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</si>
  <si>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</si>
  <si>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</si>
  <si>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</si>
  <si>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</si>
  <si>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</si>
  <si>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</si>
  <si>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</si>
  <si>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</si>
  <si>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</si>
  <si>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</si>
  <si>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</si>
  <si>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</si>
  <si>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</si>
  <si>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</si>
  <si>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</si>
  <si>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</si>
  <si>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</si>
  <si>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</si>
  <si>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</si>
  <si>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</si>
  <si>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</si>
  <si>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</si>
  <si>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</si>
  <si>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</si>
  <si>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</si>
  <si>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</si>
  <si>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</si>
  <si>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</si>
  <si>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</si>
  <si>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</si>
  <si>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</si>
  <si>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</si>
  <si>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</si>
  <si>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</si>
  <si>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</si>
  <si>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</si>
  <si>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</si>
  <si>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</si>
  <si>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</si>
  <si>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</si>
  <si>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</si>
  <si>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</si>
  <si>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</si>
  <si>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</si>
  <si>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</si>
  <si>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</si>
  <si>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</si>
  <si>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</si>
  <si>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</si>
  <si>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</si>
  <si>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</si>
  <si>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</si>
  <si>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</si>
  <si>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</si>
  <si>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</si>
  <si>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</si>
  <si>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</si>
  <si>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</si>
  <si>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</si>
  <si>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</si>
  <si>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</si>
  <si>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</si>
  <si>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</si>
  <si>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</si>
  <si>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</si>
  <si>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</si>
  <si>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</si>
  <si>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</si>
  <si>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</si>
  <si>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</si>
  <si>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</si>
  <si>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</si>
  <si>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</si>
  <si>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</si>
  <si>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</si>
  <si>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</si>
  <si>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</si>
  <si>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</si>
  <si>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</si>
  <si>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</si>
  <si>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</si>
  <si>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</si>
  <si>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</si>
  <si>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</si>
  <si>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</si>
  <si>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</si>
  <si>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</si>
  <si>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</si>
  <si>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</si>
  <si>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</si>
  <si>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</si>
  <si>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</si>
  <si>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</si>
  <si>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</si>
  <si>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</si>
  <si>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</si>
  <si>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</si>
  <si>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</si>
  <si>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</si>
  <si>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</si>
  <si>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</si>
  <si>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</si>
  <si>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</si>
  <si>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</si>
  <si>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</si>
  <si>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</si>
  <si>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</si>
  <si>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</si>
  <si>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</si>
  <si>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</si>
  <si>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</si>
  <si>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</si>
  <si>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</si>
  <si>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</si>
  <si>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</si>
  <si>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</si>
  <si>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</si>
  <si>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</si>
  <si>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</si>
  <si>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</si>
  <si>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</si>
  <si>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</si>
  <si>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</si>
  <si>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</si>
  <si>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</si>
  <si>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</si>
  <si>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</si>
  <si>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</si>
  <si>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</si>
  <si>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</si>
  <si>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</si>
  <si>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</si>
  <si>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</si>
  <si>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</si>
  <si>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</si>
  <si>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</si>
  <si>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</si>
  <si>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</si>
  <si>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</si>
  <si>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</si>
  <si>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</si>
  <si>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</si>
  <si>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</si>
  <si>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</si>
  <si>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</si>
  <si>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</si>
  <si>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</si>
  <si>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</si>
  <si>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</si>
  <si>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</si>
  <si>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</si>
  <si>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</si>
  <si>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</si>
  <si>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</si>
  <si>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</si>
  <si>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</si>
  <si>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</si>
  <si>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</si>
  <si>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</si>
  <si>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</si>
  <si>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</si>
  <si>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</si>
  <si>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</si>
  <si>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</si>
  <si>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</si>
  <si>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</si>
  <si>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</si>
  <si>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</si>
  <si>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</si>
  <si>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</si>
  <si>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</si>
  <si>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</si>
  <si>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</si>
  <si>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</si>
  <si>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</si>
  <si>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</si>
  <si>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</si>
  <si>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</si>
  <si>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</si>
  <si>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</si>
  <si>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</si>
  <si>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</si>
  <si>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</si>
  <si>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</si>
  <si>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</si>
  <si>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</si>
  <si>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</si>
  <si>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</si>
  <si>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</si>
  <si>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</si>
  <si>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</si>
  <si>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</si>
  <si>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</si>
  <si>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</si>
  <si>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</si>
  <si>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</si>
  <si>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</si>
  <si>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</si>
  <si>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</si>
  <si>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</si>
  <si>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</si>
  <si>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</si>
  <si>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</si>
  <si>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</si>
  <si>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</si>
  <si>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</si>
  <si>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</si>
  <si>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</si>
  <si>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</si>
  <si>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</si>
  <si>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</si>
  <si>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</si>
  <si>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</si>
  <si>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</si>
  <si>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</si>
  <si>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</si>
  <si>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</si>
  <si>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</si>
  <si>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</si>
  <si>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</si>
  <si>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</si>
  <si>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</si>
  <si>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</si>
  <si>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</si>
  <si>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</si>
  <si>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</si>
  <si>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</si>
  <si>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</si>
  <si>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</si>
  <si>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</si>
  <si>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</si>
  <si>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</si>
  <si>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</si>
  <si>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</si>
  <si>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</si>
  <si>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</si>
  <si>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</si>
  <si>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</si>
  <si>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</si>
  <si>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</si>
  <si>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</si>
  <si>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</si>
  <si>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</si>
  <si>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</si>
  <si>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</si>
  <si>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</si>
  <si>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</si>
  <si>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</si>
  <si>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</si>
  <si>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</si>
  <si>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</si>
  <si>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</si>
  <si>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</si>
  <si>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</si>
  <si>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</si>
  <si>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</si>
  <si>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</si>
  <si>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</si>
  <si>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</si>
  <si>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</si>
  <si>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</si>
  <si>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</si>
  <si>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</si>
  <si>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</si>
  <si>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</si>
  <si>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</si>
  <si>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</si>
  <si>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</si>
  <si>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</si>
  <si>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</si>
  <si>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</si>
  <si>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</si>
  <si>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2018 - 2020. године </t>
  </si>
  <si>
    <t>Реализовано закључно са 31.12.2016. године</t>
  </si>
  <si>
    <t>2017- план</t>
  </si>
  <si>
    <t>2017 - процена реализације</t>
  </si>
  <si>
    <t>Након   2020</t>
  </si>
  <si>
    <t>Преглед капиталних пројеката у периоду 2018 - 2020. године</t>
  </si>
  <si>
    <t>2017 - план</t>
  </si>
  <si>
    <t>2017 - процена извршења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</si>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</sst>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A]dd/\ mmmm\ yyyy;@"/>
    <numFmt numFmtId="165" formatCode="[$-81A]d/\ mmmm\ yyyy;@"/>
  </numFmts>
  <fonts count="5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40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4" xfId="0" applyFont="1" applyFill="1" applyBorder="1" applyAlignment="1" applyProtection="1">
      <alignment horizontal="center" vertical="center"/>
      <protection locked="0"/>
    </xf>
    <xf numFmtId="0" fontId="39" fillId="0" borderId="35" xfId="0" applyFont="1" applyFill="1" applyBorder="1" applyAlignment="1" applyProtection="1">
      <alignment vertical="center" wrapText="1"/>
      <protection locked="0"/>
    </xf>
    <xf numFmtId="0" fontId="40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8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49" fontId="30" fillId="10" borderId="5" xfId="0" applyNumberFormat="1" applyFont="1" applyFill="1" applyBorder="1" applyAlignment="1" applyProtection="1">
      <alignment horizontal="center" vertical="center"/>
      <protection locked="0"/>
    </xf>
    <xf numFmtId="49" fontId="30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3" fillId="1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3" fontId="47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3" fontId="30" fillId="10" borderId="5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164" fontId="5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5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52" fillId="0" borderId="0" xfId="0" applyFont="1" applyAlignment="1">
      <alignment vertical="top"/>
    </xf>
    <xf numFmtId="0" fontId="52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7" fillId="0" borderId="22" xfId="0" applyFont="1" applyBorder="1" applyProtection="1"/>
    <xf numFmtId="3" fontId="50" fillId="0" borderId="5" xfId="0" applyNumberFormat="1" applyFont="1" applyFill="1" applyBorder="1" applyAlignment="1" applyProtection="1">
      <alignment horizontal="right" vertical="center"/>
      <protection locked="0"/>
    </xf>
    <xf numFmtId="165" fontId="50" fillId="0" borderId="5" xfId="0" applyNumberFormat="1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49" fontId="55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8" fillId="8" borderId="44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5" xfId="0" applyFont="1" applyFill="1" applyBorder="1" applyAlignment="1" applyProtection="1">
      <alignment horizontal="right" vertical="center"/>
    </xf>
    <xf numFmtId="0" fontId="51" fillId="8" borderId="36" xfId="0" applyFont="1" applyFill="1" applyBorder="1" applyAlignment="1" applyProtection="1">
      <alignment horizontal="center" vertical="center"/>
    </xf>
    <xf numFmtId="0" fontId="51" fillId="8" borderId="41" xfId="0" applyFont="1" applyFill="1" applyBorder="1" applyAlignment="1" applyProtection="1">
      <alignment horizontal="center" vertical="center"/>
    </xf>
    <xf numFmtId="0" fontId="51" fillId="8" borderId="30" xfId="0" applyFont="1" applyFill="1" applyBorder="1" applyAlignment="1" applyProtection="1">
      <alignment horizontal="center" vertical="center"/>
    </xf>
    <xf numFmtId="0" fontId="16" fillId="8" borderId="36" xfId="0" applyFont="1" applyFill="1" applyBorder="1" applyAlignment="1" applyProtection="1">
      <alignment horizontal="left" vertical="center" wrapText="1" shrinkToFit="1"/>
    </xf>
    <xf numFmtId="0" fontId="16" fillId="8" borderId="41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 wrapText="1"/>
    </xf>
    <xf numFmtId="0" fontId="41" fillId="8" borderId="26" xfId="0" applyFont="1" applyFill="1" applyBorder="1" applyAlignment="1" applyProtection="1">
      <alignment horizontal="center" vertical="center" wrapText="1"/>
    </xf>
    <xf numFmtId="0" fontId="41" fillId="8" borderId="27" xfId="0" applyFont="1" applyFill="1" applyBorder="1" applyAlignment="1" applyProtection="1">
      <alignment horizontal="center" vertical="center" wrapText="1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nislavsti/Local%20Settings/Temporary%20Internet%20Files/Content.Outlook/A50YUHGK/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VLOOKUP(D12,spisak!$C$11:$D$30,2,FALSE)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VLOOKUP(D12,spisak!$C$11:$D$30,2,FALSE)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36"/>
  <sheetViews>
    <sheetView view="pageBreakPreview" zoomScale="70" zoomScaleNormal="90" zoomScaleSheetLayoutView="70" workbookViewId="0">
      <pane xSplit="15" ySplit="10" topLeftCell="P11" activePane="bottomRight" state="frozen"/>
      <selection pane="topRight" activeCell="Y1" sqref="Y1"/>
      <selection pane="bottomLeft" activeCell="A13" sqref="A13"/>
      <selection pane="bottomRight" activeCell="G21" sqref="G21"/>
    </sheetView>
  </sheetViews>
  <sheetFormatPr defaultRowHeight="14.25" x14ac:dyDescent="0.2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10" width="17.5703125" style="65" customWidth="1"/>
    <col min="11" max="14" width="19" style="65" customWidth="1"/>
    <col min="15" max="15" width="25.28515625" style="65" customWidth="1"/>
    <col min="16" max="16" width="13" style="65" hidden="1" customWidth="1"/>
    <col min="17" max="34" width="9.140625" style="65"/>
    <col min="35" max="35" width="0" style="65" hidden="1" customWidth="1"/>
    <col min="36" max="16384" width="9.140625" style="65"/>
  </cols>
  <sheetData>
    <row r="1" spans="1:29" ht="18.75" customHeight="1" x14ac:dyDescent="0.2">
      <c r="A1" s="216" t="s">
        <v>642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29" ht="27" customHeight="1" x14ac:dyDescent="0.2">
      <c r="A2" s="219" t="s">
        <v>976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9" x14ac:dyDescent="0.2">
      <c r="A3" s="213" t="s">
        <v>818</v>
      </c>
      <c r="B3" s="214"/>
      <c r="C3" s="215"/>
      <c r="I3" s="66"/>
      <c r="J3" s="66"/>
      <c r="K3" s="66"/>
      <c r="L3" s="67"/>
      <c r="M3" s="67"/>
      <c r="N3" s="67"/>
    </row>
    <row r="4" spans="1:29" ht="19.5" customHeight="1" x14ac:dyDescent="0.2">
      <c r="A4" s="151"/>
      <c r="C4" s="222" t="str">
        <f>IF($A$4&gt;0,VLOOKUP(A4,sifarnik!A2:C252,2,FALSE),"")</f>
        <v/>
      </c>
      <c r="D4" s="223"/>
      <c r="E4" s="223"/>
      <c r="F4" s="223"/>
      <c r="G4" s="223"/>
      <c r="H4" s="223"/>
      <c r="I4" s="223"/>
      <c r="J4" s="223"/>
      <c r="K4" s="224"/>
      <c r="O4" s="83">
        <v>1</v>
      </c>
    </row>
    <row r="5" spans="1:29" ht="19.5" customHeight="1" thickBot="1" x14ac:dyDescent="0.25">
      <c r="A5" s="211"/>
      <c r="B5" s="212"/>
      <c r="C5" s="212"/>
      <c r="I5" s="66"/>
      <c r="J5" s="66"/>
      <c r="K5" s="66"/>
    </row>
    <row r="6" spans="1:29" ht="20.25" customHeight="1" thickBot="1" x14ac:dyDescent="0.3">
      <c r="C6" s="117"/>
      <c r="D6" s="84"/>
      <c r="G6" s="85">
        <f>+SUM(G11:G98)</f>
        <v>0</v>
      </c>
      <c r="H6" s="85"/>
      <c r="I6" s="85">
        <f>+SUM(I11:I98)</f>
        <v>0</v>
      </c>
      <c r="J6" s="85">
        <f t="shared" ref="J6:O6" si="0">+SUM(J11:J98)</f>
        <v>0</v>
      </c>
      <c r="K6" s="85">
        <f t="shared" si="0"/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  <c r="O6" s="85">
        <f t="shared" si="0"/>
        <v>0</v>
      </c>
    </row>
    <row r="7" spans="1:29" ht="15" customHeight="1" x14ac:dyDescent="0.25">
      <c r="C7"/>
      <c r="E7" s="86"/>
      <c r="F7" s="86"/>
      <c r="G7" s="86"/>
      <c r="H7" s="86"/>
      <c r="I7" s="86"/>
      <c r="J7" s="86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15" x14ac:dyDescent="0.25">
      <c r="K8" s="73"/>
      <c r="M8" s="75"/>
      <c r="N8" s="161" t="s">
        <v>635</v>
      </c>
    </row>
    <row r="9" spans="1:29" ht="63" customHeight="1" x14ac:dyDescent="0.2">
      <c r="A9" s="87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817</v>
      </c>
      <c r="I9" s="59" t="s">
        <v>972</v>
      </c>
      <c r="J9" s="59" t="s">
        <v>977</v>
      </c>
      <c r="K9" s="59" t="s">
        <v>978</v>
      </c>
      <c r="L9" s="59" t="s">
        <v>778</v>
      </c>
      <c r="M9" s="59" t="s">
        <v>798</v>
      </c>
      <c r="N9" s="59" t="s">
        <v>979</v>
      </c>
      <c r="O9" s="59" t="s">
        <v>975</v>
      </c>
      <c r="P9" s="123" t="s">
        <v>726</v>
      </c>
    </row>
    <row r="10" spans="1:29" ht="15" x14ac:dyDescent="0.2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 t="s">
        <v>116</v>
      </c>
      <c r="J10" s="64" t="s">
        <v>605</v>
      </c>
      <c r="K10" s="64" t="s">
        <v>633</v>
      </c>
      <c r="L10" s="64" t="s">
        <v>634</v>
      </c>
      <c r="M10" s="64" t="s">
        <v>636</v>
      </c>
      <c r="N10" s="64" t="s">
        <v>789</v>
      </c>
      <c r="O10" s="64" t="s">
        <v>790</v>
      </c>
    </row>
    <row r="11" spans="1:29" ht="36" customHeight="1" x14ac:dyDescent="0.2">
      <c r="A11" s="94">
        <v>1</v>
      </c>
      <c r="B11" s="95" t="e">
        <f>CONCATENATE($A$4,RIGHT(CONCATENATE("0",#REF!),3),A11)</f>
        <v>#REF!</v>
      </c>
      <c r="C11" s="209"/>
      <c r="D11" s="167"/>
      <c r="E11" s="188"/>
      <c r="F11" s="188"/>
      <c r="G11" s="97"/>
      <c r="H11" s="183"/>
      <c r="I11" s="160">
        <f>+SUMIF('по изворима и контима'!$D$12:$D$499,spisak!$C11,'по изворима и контима'!$J$12:$J$499)</f>
        <v>0</v>
      </c>
      <c r="J11" s="160">
        <f>+SUMIF('по изворима и контима'!$D$12:$D$499,spisak!$C11,'по изворима и контима'!$K$12:$K$499)</f>
        <v>0</v>
      </c>
      <c r="K11" s="160">
        <f>+SUMIF('по изворима и контима'!$D$12:$D$499,spisak!$C11,'по изворима и контима'!$L$12:$L$499)</f>
        <v>0</v>
      </c>
      <c r="L11" s="160">
        <f>+SUMIF('по изворима и контима'!$D$12:$D$499,spisak!$C11,'по изворима и контима'!$M$12:$M$499)</f>
        <v>0</v>
      </c>
      <c r="M11" s="160">
        <f>+SUMIF('по изворима и контима'!$D$12:$D$499,spisak!$C11,'по изворима и контима'!$N$12:$N$499)</f>
        <v>0</v>
      </c>
      <c r="N11" s="160">
        <f>+SUMIF('по изворима и контима'!$D$12:$D$499,spisak!$C11,'по изворима и контима'!$O$12:$O$499)</f>
        <v>0</v>
      </c>
      <c r="O11" s="160">
        <f>+SUMIF('по изворима и контима'!$D$12:$D$499,spisak!$C11,'по изворима и контима'!$P$12:$P$499)</f>
        <v>0</v>
      </c>
      <c r="P11" s="65">
        <f>+A11</f>
        <v>1</v>
      </c>
    </row>
    <row r="12" spans="1:29" ht="36" customHeight="1" x14ac:dyDescent="0.2">
      <c r="A12" s="94">
        <f>A11+1</f>
        <v>2</v>
      </c>
      <c r="B12" s="95" t="e">
        <f>CONCATENATE($A$4,RIGHT(CONCATENATE("0",#REF!),3),A12)</f>
        <v>#REF!</v>
      </c>
      <c r="C12" s="168"/>
      <c r="D12" s="167"/>
      <c r="E12" s="188"/>
      <c r="F12" s="188"/>
      <c r="G12" s="97"/>
      <c r="H12" s="183"/>
      <c r="I12" s="160">
        <f>+SUMIF('по изворима и контима'!$D$12:$D$499,spisak!$C12,'по изворима и контима'!$J$12:$J$499)</f>
        <v>0</v>
      </c>
      <c r="J12" s="160">
        <f>+SUMIF('по изворима и контима'!$D$12:$D$499,spisak!$C12,'по изворима и контима'!$K$12:$K$499)</f>
        <v>0</v>
      </c>
      <c r="K12" s="160">
        <f>+SUMIF('по изворима и контима'!$D$12:$D$499,spisak!$C12,'по изворима и контима'!$L$12:$L$499)</f>
        <v>0</v>
      </c>
      <c r="L12" s="160">
        <f>+SUMIF('по изворима и контима'!$D$12:$D$499,spisak!$C12,'по изворима и контима'!$M$12:$M$499)</f>
        <v>0</v>
      </c>
      <c r="M12" s="160">
        <f>+SUMIF('по изворима и контима'!$D$12:$D$499,spisak!$C12,'по изворима и контима'!$N$12:$N$499)</f>
        <v>0</v>
      </c>
      <c r="N12" s="160">
        <f>+SUMIF('по изворима и контима'!$D$12:$D$499,spisak!$C12,'по изворима и контима'!$O$12:$O$499)</f>
        <v>0</v>
      </c>
      <c r="O12" s="160">
        <f>+SUMIF('по изворима и контима'!$D$12:$D$499,spisak!$C12,'по изворима и контима'!$P$12:$P$499)</f>
        <v>0</v>
      </c>
      <c r="P12" s="65">
        <f t="shared" ref="P12:P30" si="1">+A12</f>
        <v>2</v>
      </c>
    </row>
    <row r="13" spans="1:29" ht="36" customHeight="1" x14ac:dyDescent="0.2">
      <c r="A13" s="94">
        <f t="shared" ref="A13:A23" si="2">A12+1</f>
        <v>3</v>
      </c>
      <c r="B13" s="95" t="e">
        <f>CONCATENATE($A$4,RIGHT(CONCATENATE("0",#REF!),3),A13)</f>
        <v>#REF!</v>
      </c>
      <c r="C13" s="168"/>
      <c r="D13" s="167"/>
      <c r="E13" s="188"/>
      <c r="F13" s="188"/>
      <c r="G13" s="97"/>
      <c r="H13" s="183"/>
      <c r="I13" s="160">
        <f>+SUMIF('по изворима и контима'!$D$12:$D$499,spisak!$C13,'по изворима и контима'!$J$12:$J$499)</f>
        <v>0</v>
      </c>
      <c r="J13" s="160">
        <f>+SUMIF('по изворима и контима'!$D$12:$D$499,spisak!$C13,'по изворима и контима'!$K$12:$K$499)</f>
        <v>0</v>
      </c>
      <c r="K13" s="160">
        <f>+SUMIF('по изворима и контима'!$D$12:$D$499,spisak!$C13,'по изворима и контима'!$L$12:$L$499)</f>
        <v>0</v>
      </c>
      <c r="L13" s="160">
        <f>+SUMIF('по изворима и контима'!$D$12:$D$499,spisak!$C13,'по изворима и контима'!$M$12:$M$499)</f>
        <v>0</v>
      </c>
      <c r="M13" s="160">
        <f>+SUMIF('по изворима и контима'!$D$12:$D$499,spisak!$C13,'по изворима и контима'!$N$12:$N$499)</f>
        <v>0</v>
      </c>
      <c r="N13" s="160">
        <f>+SUMIF('по изворима и контима'!$D$12:$D$499,spisak!$C13,'по изворима и контима'!$O$12:$O$499)</f>
        <v>0</v>
      </c>
      <c r="O13" s="160">
        <f>+SUMIF('по изворима и контима'!$D$12:$D$499,spisak!$C13,'по изворима и контима'!$P$12:$P$499)</f>
        <v>0</v>
      </c>
      <c r="P13" s="65">
        <f t="shared" si="1"/>
        <v>3</v>
      </c>
    </row>
    <row r="14" spans="1:29" ht="36" customHeight="1" x14ac:dyDescent="0.2">
      <c r="A14" s="94">
        <f t="shared" si="2"/>
        <v>4</v>
      </c>
      <c r="B14" s="95" t="e">
        <f>CONCATENATE($A$4,RIGHT(CONCATENATE("0",#REF!),3),A14)</f>
        <v>#REF!</v>
      </c>
      <c r="C14" s="168"/>
      <c r="D14" s="167"/>
      <c r="E14" s="188"/>
      <c r="F14" s="188"/>
      <c r="G14" s="97"/>
      <c r="H14" s="183"/>
      <c r="I14" s="160">
        <f>+SUMIF('по изворима и контима'!$D$12:$D$499,spisak!$C14,'по изворима и контима'!$J$12:$J$499)</f>
        <v>0</v>
      </c>
      <c r="J14" s="160">
        <f>+SUMIF('по изворима и контима'!$D$12:$D$499,spisak!$C14,'по изворима и контима'!$K$12:$K$499)</f>
        <v>0</v>
      </c>
      <c r="K14" s="160">
        <f>+SUMIF('по изворима и контима'!$D$12:$D$499,spisak!$C14,'по изворима и контима'!$L$12:$L$499)</f>
        <v>0</v>
      </c>
      <c r="L14" s="160">
        <f>+SUMIF('по изворима и контима'!$D$12:$D$499,spisak!$C14,'по изворима и контима'!$M$12:$M$499)</f>
        <v>0</v>
      </c>
      <c r="M14" s="160">
        <f>+SUMIF('по изворима и контима'!$D$12:$D$499,spisak!$C14,'по изворима и контима'!$N$12:$N$499)</f>
        <v>0</v>
      </c>
      <c r="N14" s="160">
        <f>+SUMIF('по изворима и контима'!$D$12:$D$499,spisak!$C14,'по изворима и контима'!$O$12:$O$499)</f>
        <v>0</v>
      </c>
      <c r="O14" s="160">
        <f>+SUMIF('по изворима и контима'!$D$12:$D$499,spisak!$C14,'по изворима и контима'!$P$12:$P$499)</f>
        <v>0</v>
      </c>
      <c r="P14" s="65">
        <f t="shared" si="1"/>
        <v>4</v>
      </c>
    </row>
    <row r="15" spans="1:29" ht="36" customHeight="1" x14ac:dyDescent="0.2">
      <c r="A15" s="94">
        <f t="shared" si="2"/>
        <v>5</v>
      </c>
      <c r="B15" s="95" t="e">
        <f>CONCATENATE($A$4,RIGHT(CONCATENATE("0",#REF!),3),A15)</f>
        <v>#REF!</v>
      </c>
      <c r="C15" s="168"/>
      <c r="D15" s="167"/>
      <c r="E15" s="188"/>
      <c r="F15" s="188"/>
      <c r="G15" s="97"/>
      <c r="H15" s="183"/>
      <c r="I15" s="160">
        <f>+SUMIF('по изворима и контима'!$D$12:$D$499,spisak!$C15,'по изворима и контима'!$J$12:$J$499)</f>
        <v>0</v>
      </c>
      <c r="J15" s="160">
        <f>+SUMIF('по изворима и контима'!$D$12:$D$499,spisak!$C15,'по изворима и контима'!$K$12:$K$499)</f>
        <v>0</v>
      </c>
      <c r="K15" s="160">
        <f>+SUMIF('по изворима и контима'!$D$12:$D$499,spisak!$C15,'по изворима и контима'!$L$12:$L$499)</f>
        <v>0</v>
      </c>
      <c r="L15" s="160">
        <f>+SUMIF('по изворима и контима'!$D$12:$D$499,spisak!$C15,'по изворима и контима'!$M$12:$M$499)</f>
        <v>0</v>
      </c>
      <c r="M15" s="160">
        <f>+SUMIF('по изворима и контима'!$D$12:$D$499,spisak!$C15,'по изворима и контима'!$N$12:$N$499)</f>
        <v>0</v>
      </c>
      <c r="N15" s="160">
        <f>+SUMIF('по изворима и контима'!$D$12:$D$499,spisak!$C15,'по изворима и контима'!$O$12:$O$499)</f>
        <v>0</v>
      </c>
      <c r="O15" s="160">
        <f>+SUMIF('по изворима и контима'!$D$12:$D$499,spisak!$C15,'по изворима и контима'!$P$12:$P$499)</f>
        <v>0</v>
      </c>
      <c r="P15" s="65">
        <f t="shared" si="1"/>
        <v>5</v>
      </c>
    </row>
    <row r="16" spans="1:29" ht="36" customHeight="1" x14ac:dyDescent="0.2">
      <c r="A16" s="94">
        <f t="shared" si="2"/>
        <v>6</v>
      </c>
      <c r="B16" s="95" t="e">
        <f>CONCATENATE($A$4,RIGHT(CONCATENATE("0",#REF!),3),A16)</f>
        <v>#REF!</v>
      </c>
      <c r="C16" s="58"/>
      <c r="D16" s="167"/>
      <c r="E16" s="188"/>
      <c r="F16" s="188"/>
      <c r="G16" s="97"/>
      <c r="H16" s="183"/>
      <c r="I16" s="160">
        <f>+SUMIF('по изворима и контима'!$D$12:$D$499,spisak!$C16,'по изворима и контима'!$J$12:$J$499)</f>
        <v>0</v>
      </c>
      <c r="J16" s="160">
        <f>+SUMIF('по изворима и контима'!$D$12:$D$499,spisak!$C16,'по изворима и контима'!$K$12:$K$499)</f>
        <v>0</v>
      </c>
      <c r="K16" s="160">
        <f>+SUMIF('по изворима и контима'!$D$12:$D$499,spisak!$C16,'по изворима и контима'!$L$12:$L$499)</f>
        <v>0</v>
      </c>
      <c r="L16" s="160">
        <f>+SUMIF('по изворима и контима'!$D$12:$D$499,spisak!$C16,'по изворима и контима'!$M$12:$M$499)</f>
        <v>0</v>
      </c>
      <c r="M16" s="160">
        <f>+SUMIF('по изворима и контима'!$D$12:$D$499,spisak!$C16,'по изворима и контима'!$N$12:$N$499)</f>
        <v>0</v>
      </c>
      <c r="N16" s="160">
        <f>+SUMIF('по изворима и контима'!$D$12:$D$499,spisak!$C16,'по изворима и контима'!$O$12:$O$499)</f>
        <v>0</v>
      </c>
      <c r="O16" s="160">
        <f>+SUMIF('по изворима и контима'!$D$12:$D$499,spisak!$C16,'по изворима и контима'!$P$12:$P$499)</f>
        <v>0</v>
      </c>
      <c r="P16" s="65">
        <f t="shared" si="1"/>
        <v>6</v>
      </c>
    </row>
    <row r="17" spans="1:16" ht="36" customHeight="1" x14ac:dyDescent="0.2">
      <c r="A17" s="94">
        <f t="shared" si="2"/>
        <v>7</v>
      </c>
      <c r="B17" s="95" t="e">
        <f>CONCATENATE($A$4,RIGHT(CONCATENATE("0",#REF!),3),A17)</f>
        <v>#REF!</v>
      </c>
      <c r="C17" s="58"/>
      <c r="D17" s="167"/>
      <c r="E17" s="188"/>
      <c r="F17" s="188"/>
      <c r="G17" s="97"/>
      <c r="H17" s="183"/>
      <c r="I17" s="160">
        <f>+SUMIF('по изворима и контима'!$D$12:$D$499,spisak!$C17,'по изворима и контима'!$J$12:$J$499)</f>
        <v>0</v>
      </c>
      <c r="J17" s="160">
        <f>+SUMIF('по изворима и контима'!$D$12:$D$499,spisak!$C17,'по изворима и контима'!$K$12:$K$499)</f>
        <v>0</v>
      </c>
      <c r="K17" s="160">
        <f>+SUMIF('по изворима и контима'!$D$12:$D$499,spisak!$C17,'по изворима и контима'!$L$12:$L$499)</f>
        <v>0</v>
      </c>
      <c r="L17" s="160">
        <f>+SUMIF('по изворима и контима'!$D$12:$D$499,spisak!$C17,'по изворима и контима'!$M$12:$M$499)</f>
        <v>0</v>
      </c>
      <c r="M17" s="160">
        <f>+SUMIF('по изворима и контима'!$D$12:$D$499,spisak!$C17,'по изворима и контима'!$N$12:$N$499)</f>
        <v>0</v>
      </c>
      <c r="N17" s="160">
        <f>+SUMIF('по изворима и контима'!$D$12:$D$499,spisak!$C17,'по изворима и контима'!$O$12:$O$499)</f>
        <v>0</v>
      </c>
      <c r="O17" s="160">
        <f>+SUMIF('по изворима и контима'!$D$12:$D$499,spisak!$C17,'по изворима и контима'!$P$12:$P$499)</f>
        <v>0</v>
      </c>
      <c r="P17" s="65">
        <f t="shared" si="1"/>
        <v>7</v>
      </c>
    </row>
    <row r="18" spans="1:16" ht="36" customHeight="1" x14ac:dyDescent="0.2">
      <c r="A18" s="94">
        <f t="shared" si="2"/>
        <v>8</v>
      </c>
      <c r="B18" s="95" t="e">
        <f>CONCATENATE($A$4,RIGHT(CONCATENATE("0",#REF!),3),A18)</f>
        <v>#REF!</v>
      </c>
      <c r="C18" s="58"/>
      <c r="D18" s="167"/>
      <c r="E18" s="188"/>
      <c r="F18" s="188"/>
      <c r="G18" s="97"/>
      <c r="H18" s="183"/>
      <c r="I18" s="160">
        <f>+SUMIF('по изворима и контима'!$D$12:$D$499,spisak!$C18,'по изворима и контима'!$J$12:$J$499)</f>
        <v>0</v>
      </c>
      <c r="J18" s="160">
        <f>+SUMIF('по изворима и контима'!$D$12:$D$499,spisak!$C18,'по изворима и контима'!$K$12:$K$499)</f>
        <v>0</v>
      </c>
      <c r="K18" s="160">
        <f>+SUMIF('по изворима и контима'!$D$12:$D$499,spisak!$C18,'по изворима и контима'!$L$12:$L$499)</f>
        <v>0</v>
      </c>
      <c r="L18" s="160">
        <f>+SUMIF('по изворима и контима'!$D$12:$D$499,spisak!$C18,'по изворима и контима'!$M$12:$M$499)</f>
        <v>0</v>
      </c>
      <c r="M18" s="160">
        <f>+SUMIF('по изворима и контима'!$D$12:$D$499,spisak!$C18,'по изворима и контима'!$N$12:$N$499)</f>
        <v>0</v>
      </c>
      <c r="N18" s="160">
        <f>+SUMIF('по изворима и контима'!$D$12:$D$499,spisak!$C18,'по изворима и контима'!$O$12:$O$499)</f>
        <v>0</v>
      </c>
      <c r="O18" s="160">
        <f>+SUMIF('по изворима и контима'!$D$12:$D$499,spisak!$C18,'по изворима и контима'!$P$12:$P$499)</f>
        <v>0</v>
      </c>
      <c r="P18" s="65">
        <f t="shared" si="1"/>
        <v>8</v>
      </c>
    </row>
    <row r="19" spans="1:16" ht="36" customHeight="1" x14ac:dyDescent="0.2">
      <c r="A19" s="94">
        <f t="shared" si="2"/>
        <v>9</v>
      </c>
      <c r="B19" s="95" t="e">
        <f>CONCATENATE($A$4,RIGHT(CONCATENATE("0",#REF!),3),A19)</f>
        <v>#REF!</v>
      </c>
      <c r="C19" s="58"/>
      <c r="D19" s="167"/>
      <c r="E19" s="188"/>
      <c r="F19" s="188"/>
      <c r="G19" s="97"/>
      <c r="H19" s="183"/>
      <c r="I19" s="160">
        <f>+SUMIF('по изворима и контима'!$D$12:$D$499,spisak!$C19,'по изворима и контима'!$J$12:$J$499)</f>
        <v>0</v>
      </c>
      <c r="J19" s="160">
        <f>+SUMIF('по изворима и контима'!$D$12:$D$499,spisak!$C19,'по изворима и контима'!$K$12:$K$499)</f>
        <v>0</v>
      </c>
      <c r="K19" s="160">
        <f>+SUMIF('по изворима и контима'!$D$12:$D$499,spisak!$C19,'по изворима и контима'!$L$12:$L$499)</f>
        <v>0</v>
      </c>
      <c r="L19" s="160">
        <f>+SUMIF('по изворима и контима'!$D$12:$D$499,spisak!$C19,'по изворима и контима'!$M$12:$M$499)</f>
        <v>0</v>
      </c>
      <c r="M19" s="160">
        <f>+SUMIF('по изворима и контима'!$D$12:$D$499,spisak!$C19,'по изворима и контима'!$N$12:$N$499)</f>
        <v>0</v>
      </c>
      <c r="N19" s="160">
        <f>+SUMIF('по изворима и контима'!$D$12:$D$499,spisak!$C19,'по изворима и контима'!$O$12:$O$499)</f>
        <v>0</v>
      </c>
      <c r="O19" s="160">
        <f>+SUMIF('по изворима и контима'!$D$12:$D$499,spisak!$C19,'по изворима и контима'!$P$12:$P$499)</f>
        <v>0</v>
      </c>
      <c r="P19" s="65">
        <f t="shared" si="1"/>
        <v>9</v>
      </c>
    </row>
    <row r="20" spans="1:16" ht="36" customHeight="1" x14ac:dyDescent="0.2">
      <c r="A20" s="94">
        <f t="shared" si="2"/>
        <v>10</v>
      </c>
      <c r="B20" s="95" t="e">
        <f>CONCATENATE($A$4,RIGHT(CONCATENATE("0",#REF!),3),A20)</f>
        <v>#REF!</v>
      </c>
      <c r="C20" s="58"/>
      <c r="D20" s="167"/>
      <c r="E20" s="188"/>
      <c r="F20" s="188"/>
      <c r="G20" s="97"/>
      <c r="H20" s="183"/>
      <c r="I20" s="160">
        <f>+SUMIF('по изворима и контима'!$D$12:$D$499,spisak!$C20,'по изворима и контима'!$J$12:$J$499)</f>
        <v>0</v>
      </c>
      <c r="J20" s="160">
        <f>+SUMIF('по изворима и контима'!$D$12:$D$499,spisak!$C20,'по изворима и контима'!$K$12:$K$499)</f>
        <v>0</v>
      </c>
      <c r="K20" s="160">
        <f>+SUMIF('по изворима и контима'!$D$12:$D$499,spisak!$C20,'по изворима и контима'!$L$12:$L$499)</f>
        <v>0</v>
      </c>
      <c r="L20" s="160">
        <f>+SUMIF('по изворима и контима'!$D$12:$D$499,spisak!$C20,'по изворима и контима'!$M$12:$M$499)</f>
        <v>0</v>
      </c>
      <c r="M20" s="160">
        <f>+SUMIF('по изворима и контима'!$D$12:$D$499,spisak!$C20,'по изворима и контима'!$N$12:$N$499)</f>
        <v>0</v>
      </c>
      <c r="N20" s="160">
        <f>+SUMIF('по изворима и контима'!$D$12:$D$499,spisak!$C20,'по изворима и контима'!$O$12:$O$499)</f>
        <v>0</v>
      </c>
      <c r="O20" s="160">
        <f>+SUMIF('по изворима и контима'!$D$12:$D$499,spisak!$C20,'по изворима и контима'!$P$12:$P$499)</f>
        <v>0</v>
      </c>
      <c r="P20" s="65">
        <f t="shared" si="1"/>
        <v>10</v>
      </c>
    </row>
    <row r="21" spans="1:16" ht="36" customHeight="1" x14ac:dyDescent="0.2">
      <c r="A21" s="94">
        <f t="shared" si="2"/>
        <v>11</v>
      </c>
      <c r="B21" s="95" t="e">
        <f>CONCATENATE($A$4,RIGHT(CONCATENATE("0",#REF!),3),A21)</f>
        <v>#REF!</v>
      </c>
      <c r="C21" s="58"/>
      <c r="D21" s="167"/>
      <c r="E21" s="188"/>
      <c r="F21" s="188"/>
      <c r="G21" s="97"/>
      <c r="H21" s="183"/>
      <c r="I21" s="160">
        <f>+SUMIF('по изворима и контима'!$D$12:$D$499,spisak!$C21,'по изворима и контима'!$J$12:$J$499)</f>
        <v>0</v>
      </c>
      <c r="J21" s="160">
        <f>+SUMIF('по изворима и контима'!$D$12:$D$499,spisak!$C21,'по изворима и контима'!$K$12:$K$499)</f>
        <v>0</v>
      </c>
      <c r="K21" s="160">
        <f>+SUMIF('по изворима и контима'!$D$12:$D$499,spisak!$C21,'по изворима и контима'!$L$12:$L$499)</f>
        <v>0</v>
      </c>
      <c r="L21" s="160">
        <f>+SUMIF('по изворима и контима'!$D$12:$D$499,spisak!$C21,'по изворима и контима'!$M$12:$M$499)</f>
        <v>0</v>
      </c>
      <c r="M21" s="160">
        <f>+SUMIF('по изворима и контима'!$D$12:$D$499,spisak!$C21,'по изворима и контима'!$N$12:$N$499)</f>
        <v>0</v>
      </c>
      <c r="N21" s="160">
        <f>+SUMIF('по изворима и контима'!$D$12:$D$499,spisak!$C21,'по изворима и контима'!$O$12:$O$499)</f>
        <v>0</v>
      </c>
      <c r="O21" s="160">
        <f>+SUMIF('по изворима и контима'!$D$12:$D$499,spisak!$C21,'по изворима и контима'!$P$12:$P$499)</f>
        <v>0</v>
      </c>
      <c r="P21" s="65">
        <f t="shared" si="1"/>
        <v>11</v>
      </c>
    </row>
    <row r="22" spans="1:16" ht="36" customHeight="1" x14ac:dyDescent="0.2">
      <c r="A22" s="94">
        <f t="shared" si="2"/>
        <v>12</v>
      </c>
      <c r="B22" s="95" t="e">
        <f>CONCATENATE($A$4,RIGHT(CONCATENATE("0",#REF!),3),A22)</f>
        <v>#REF!</v>
      </c>
      <c r="C22" s="58"/>
      <c r="D22" s="167"/>
      <c r="E22" s="188"/>
      <c r="F22" s="188"/>
      <c r="G22" s="97"/>
      <c r="H22" s="183"/>
      <c r="I22" s="160">
        <f>+SUMIF('по изворима и контима'!$D$12:$D$499,spisak!$C22,'по изворима и контима'!$J$12:$J$499)</f>
        <v>0</v>
      </c>
      <c r="J22" s="160">
        <f>+SUMIF('по изворима и контима'!$D$12:$D$499,spisak!$C22,'по изворима и контима'!$K$12:$K$499)</f>
        <v>0</v>
      </c>
      <c r="K22" s="160">
        <f>+SUMIF('по изворима и контима'!$D$12:$D$499,spisak!$C22,'по изворима и контима'!$L$12:$L$499)</f>
        <v>0</v>
      </c>
      <c r="L22" s="160">
        <f>+SUMIF('по изворима и контима'!$D$12:$D$499,spisak!$C22,'по изворима и контима'!$M$12:$M$499)</f>
        <v>0</v>
      </c>
      <c r="M22" s="160">
        <f>+SUMIF('по изворима и контима'!$D$12:$D$499,spisak!$C22,'по изворима и контима'!$N$12:$N$499)</f>
        <v>0</v>
      </c>
      <c r="N22" s="160">
        <f>+SUMIF('по изворима и контима'!$D$12:$D$499,spisak!$C22,'по изворима и контима'!$O$12:$O$499)</f>
        <v>0</v>
      </c>
      <c r="O22" s="160">
        <f>+SUMIF('по изворима и контима'!$D$12:$D$499,spisak!$C22,'по изворима и контима'!$P$12:$P$499)</f>
        <v>0</v>
      </c>
      <c r="P22" s="65">
        <f t="shared" si="1"/>
        <v>12</v>
      </c>
    </row>
    <row r="23" spans="1:16" ht="36" customHeight="1" x14ac:dyDescent="0.2">
      <c r="A23" s="94">
        <f t="shared" si="2"/>
        <v>13</v>
      </c>
      <c r="B23" s="95" t="e">
        <f>CONCATENATE($A$4,RIGHT(CONCATENATE("0",#REF!),3),A23)</f>
        <v>#REF!</v>
      </c>
      <c r="C23" s="58"/>
      <c r="D23" s="167"/>
      <c r="E23" s="188"/>
      <c r="F23" s="188"/>
      <c r="G23" s="97"/>
      <c r="H23" s="183"/>
      <c r="I23" s="160">
        <f>+SUMIF('по изворима и контима'!$D$12:$D$499,spisak!$C23,'по изворима и контима'!$J$12:$J$499)</f>
        <v>0</v>
      </c>
      <c r="J23" s="160">
        <f>+SUMIF('по изворима и контима'!$D$12:$D$499,spisak!$C23,'по изворима и контима'!$K$12:$K$499)</f>
        <v>0</v>
      </c>
      <c r="K23" s="160">
        <f>+SUMIF('по изворима и контима'!$D$12:$D$499,spisak!$C23,'по изворима и контима'!$L$12:$L$499)</f>
        <v>0</v>
      </c>
      <c r="L23" s="160">
        <f>+SUMIF('по изворима и контима'!$D$12:$D$499,spisak!$C23,'по изворима и контима'!$M$12:$M$499)</f>
        <v>0</v>
      </c>
      <c r="M23" s="160">
        <f>+SUMIF('по изворима и контима'!$D$12:$D$499,spisak!$C23,'по изворима и контима'!$N$12:$N$499)</f>
        <v>0</v>
      </c>
      <c r="N23" s="160">
        <f>+SUMIF('по изворима и контима'!$D$12:$D$499,spisak!$C23,'по изворима и контима'!$O$12:$O$499)</f>
        <v>0</v>
      </c>
      <c r="O23" s="160">
        <f>+SUMIF('по изворима и контима'!$D$12:$D$499,spisak!$C23,'по изворима и контима'!$P$12:$P$499)</f>
        <v>0</v>
      </c>
      <c r="P23" s="65">
        <f t="shared" si="1"/>
        <v>13</v>
      </c>
    </row>
    <row r="24" spans="1:16" ht="36" customHeight="1" x14ac:dyDescent="0.2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67"/>
      <c r="E24" s="188"/>
      <c r="F24" s="188"/>
      <c r="G24" s="97"/>
      <c r="H24" s="183"/>
      <c r="I24" s="160">
        <f>+SUMIF('по изворима и контима'!$D$12:$D$499,spisak!$C24,'по изворима и контима'!$J$12:$J$499)</f>
        <v>0</v>
      </c>
      <c r="J24" s="160">
        <f>+SUMIF('по изворима и контима'!$D$12:$D$499,spisak!$C24,'по изворима и контима'!$K$12:$K$499)</f>
        <v>0</v>
      </c>
      <c r="K24" s="160">
        <f>+SUMIF('по изворима и контима'!$D$12:$D$499,spisak!$C24,'по изворима и контима'!$L$12:$L$499)</f>
        <v>0</v>
      </c>
      <c r="L24" s="160">
        <f>+SUMIF('по изворима и контима'!$D$12:$D$499,spisak!$C24,'по изворима и контима'!$M$12:$M$499)</f>
        <v>0</v>
      </c>
      <c r="M24" s="160">
        <f>+SUMIF('по изворима и контима'!$D$12:$D$499,spisak!$C24,'по изворима и контима'!$N$12:$N$499)</f>
        <v>0</v>
      </c>
      <c r="N24" s="160">
        <f>+SUMIF('по изворима и контима'!$D$12:$D$499,spisak!$C24,'по изворима и контима'!$O$12:$O$499)</f>
        <v>0</v>
      </c>
      <c r="O24" s="160">
        <f>+SUMIF('по изворима и контима'!$D$12:$D$499,spisak!$C24,'по изворима и контима'!$P$12:$P$499)</f>
        <v>0</v>
      </c>
      <c r="P24" s="65">
        <f t="shared" si="1"/>
        <v>14</v>
      </c>
    </row>
    <row r="25" spans="1:16" ht="36" customHeight="1" x14ac:dyDescent="0.2">
      <c r="A25" s="94">
        <f t="shared" si="3"/>
        <v>15</v>
      </c>
      <c r="B25" s="95" t="e">
        <f>CONCATENATE($A$4,RIGHT(CONCATENATE("0",#REF!),3),A25)</f>
        <v>#REF!</v>
      </c>
      <c r="C25" s="58"/>
      <c r="D25" s="167"/>
      <c r="E25" s="188"/>
      <c r="F25" s="188"/>
      <c r="G25" s="97"/>
      <c r="H25" s="183"/>
      <c r="I25" s="160">
        <f>+SUMIF('по изворима и контима'!$D$12:$D$499,spisak!$C25,'по изворима и контима'!$J$12:$J$499)</f>
        <v>0</v>
      </c>
      <c r="J25" s="160">
        <f>+SUMIF('по изворима и контима'!$D$12:$D$499,spisak!$C25,'по изворима и контима'!$K$12:$K$499)</f>
        <v>0</v>
      </c>
      <c r="K25" s="160">
        <f>+SUMIF('по изворима и контима'!$D$12:$D$499,spisak!$C25,'по изворима и контима'!$L$12:$L$499)</f>
        <v>0</v>
      </c>
      <c r="L25" s="160">
        <f>+SUMIF('по изворима и контима'!$D$12:$D$499,spisak!$C25,'по изворима и контима'!$M$12:$M$499)</f>
        <v>0</v>
      </c>
      <c r="M25" s="160">
        <f>+SUMIF('по изворима и контима'!$D$12:$D$499,spisak!$C25,'по изворима и контима'!$N$12:$N$499)</f>
        <v>0</v>
      </c>
      <c r="N25" s="160">
        <f>+SUMIF('по изворима и контима'!$D$12:$D$499,spisak!$C25,'по изворима и контима'!$O$12:$O$499)</f>
        <v>0</v>
      </c>
      <c r="O25" s="160">
        <f>+SUMIF('по изворима и контима'!$D$12:$D$499,spisak!$C25,'по изворима и контима'!$P$12:$P$499)</f>
        <v>0</v>
      </c>
      <c r="P25" s="65">
        <f t="shared" si="1"/>
        <v>15</v>
      </c>
    </row>
    <row r="26" spans="1:16" ht="36" customHeight="1" x14ac:dyDescent="0.2">
      <c r="A26" s="94">
        <f t="shared" si="3"/>
        <v>16</v>
      </c>
      <c r="B26" s="95" t="e">
        <f>CONCATENATE($A$4,RIGHT(CONCATENATE("0",#REF!),3),A26)</f>
        <v>#REF!</v>
      </c>
      <c r="C26" s="58"/>
      <c r="D26" s="167"/>
      <c r="E26" s="188"/>
      <c r="F26" s="188"/>
      <c r="G26" s="97"/>
      <c r="H26" s="183"/>
      <c r="I26" s="160">
        <f>+SUMIF('по изворима и контима'!$D$12:$D$499,spisak!$C26,'по изворима и контима'!$J$12:$J$499)</f>
        <v>0</v>
      </c>
      <c r="J26" s="160">
        <f>+SUMIF('по изворима и контима'!$D$12:$D$499,spisak!$C26,'по изворима и контима'!$K$12:$K$499)</f>
        <v>0</v>
      </c>
      <c r="K26" s="160">
        <f>+SUMIF('по изворима и контима'!$D$12:$D$499,spisak!$C26,'по изворима и контима'!$L$12:$L$499)</f>
        <v>0</v>
      </c>
      <c r="L26" s="160">
        <f>+SUMIF('по изворима и контима'!$D$12:$D$499,spisak!$C26,'по изворима и контима'!$M$12:$M$499)</f>
        <v>0</v>
      </c>
      <c r="M26" s="160">
        <f>+SUMIF('по изворима и контима'!$D$12:$D$499,spisak!$C26,'по изворима и контима'!$N$12:$N$499)</f>
        <v>0</v>
      </c>
      <c r="N26" s="160">
        <f>+SUMIF('по изворима и контима'!$D$12:$D$499,spisak!$C26,'по изворима и контима'!$O$12:$O$499)</f>
        <v>0</v>
      </c>
      <c r="O26" s="160">
        <f>+SUMIF('по изворима и контима'!$D$12:$D$499,spisak!$C26,'по изворима и контима'!$P$12:$P$499)</f>
        <v>0</v>
      </c>
      <c r="P26" s="65">
        <f t="shared" si="1"/>
        <v>16</v>
      </c>
    </row>
    <row r="27" spans="1:16" ht="36" customHeight="1" x14ac:dyDescent="0.2">
      <c r="A27" s="94">
        <f t="shared" si="3"/>
        <v>17</v>
      </c>
      <c r="B27" s="95" t="e">
        <f>CONCATENATE($A$4,RIGHT(CONCATENATE("0",#REF!),3),A27)</f>
        <v>#REF!</v>
      </c>
      <c r="C27" s="58"/>
      <c r="D27" s="167"/>
      <c r="E27" s="188"/>
      <c r="F27" s="188"/>
      <c r="G27" s="97"/>
      <c r="H27" s="183"/>
      <c r="I27" s="160">
        <f>+SUMIF('по изворима и контима'!$D$12:$D$499,spisak!$C27,'по изворима и контима'!$J$12:$J$499)</f>
        <v>0</v>
      </c>
      <c r="J27" s="160">
        <f>+SUMIF('по изворима и контима'!$D$12:$D$499,spisak!$C27,'по изворима и контима'!$K$12:$K$499)</f>
        <v>0</v>
      </c>
      <c r="K27" s="160">
        <f>+SUMIF('по изворима и контима'!$D$12:$D$499,spisak!$C27,'по изворима и контима'!$L$12:$L$499)</f>
        <v>0</v>
      </c>
      <c r="L27" s="160">
        <f>+SUMIF('по изворима и контима'!$D$12:$D$499,spisak!$C27,'по изворима и контима'!$M$12:$M$499)</f>
        <v>0</v>
      </c>
      <c r="M27" s="160">
        <f>+SUMIF('по изворима и контима'!$D$12:$D$499,spisak!$C27,'по изворима и контима'!$N$12:$N$499)</f>
        <v>0</v>
      </c>
      <c r="N27" s="160">
        <f>+SUMIF('по изворима и контима'!$D$12:$D$499,spisak!$C27,'по изворима и контима'!$O$12:$O$499)</f>
        <v>0</v>
      </c>
      <c r="O27" s="160">
        <f>+SUMIF('по изворима и контима'!$D$12:$D$499,spisak!$C27,'по изворима и контима'!$P$12:$P$499)</f>
        <v>0</v>
      </c>
      <c r="P27" s="65">
        <f t="shared" si="1"/>
        <v>17</v>
      </c>
    </row>
    <row r="28" spans="1:16" ht="36" customHeight="1" x14ac:dyDescent="0.2">
      <c r="A28" s="94">
        <f t="shared" si="3"/>
        <v>18</v>
      </c>
      <c r="B28" s="95" t="e">
        <f>CONCATENATE($A$4,RIGHT(CONCATENATE("0",#REF!),3),A28)</f>
        <v>#REF!</v>
      </c>
      <c r="C28" s="58"/>
      <c r="D28" s="167"/>
      <c r="E28" s="188"/>
      <c r="F28" s="188"/>
      <c r="G28" s="97"/>
      <c r="H28" s="183"/>
      <c r="I28" s="160">
        <f>+SUMIF('по изворима и контима'!$D$12:$D$499,spisak!$C28,'по изворима и контима'!$J$12:$J$499)</f>
        <v>0</v>
      </c>
      <c r="J28" s="160">
        <f>+SUMIF('по изворима и контима'!$D$12:$D$499,spisak!$C28,'по изворима и контима'!$K$12:$K$499)</f>
        <v>0</v>
      </c>
      <c r="K28" s="160">
        <f>+SUMIF('по изворима и контима'!$D$12:$D$499,spisak!$C28,'по изворима и контима'!$L$12:$L$499)</f>
        <v>0</v>
      </c>
      <c r="L28" s="160">
        <f>+SUMIF('по изворима и контима'!$D$12:$D$499,spisak!$C28,'по изворима и контима'!$M$12:$M$499)</f>
        <v>0</v>
      </c>
      <c r="M28" s="160">
        <f>+SUMIF('по изворима и контима'!$D$12:$D$499,spisak!$C28,'по изворима и контима'!$N$12:$N$499)</f>
        <v>0</v>
      </c>
      <c r="N28" s="160">
        <f>+SUMIF('по изворима и контима'!$D$12:$D$499,spisak!$C28,'по изворима и контима'!$O$12:$O$499)</f>
        <v>0</v>
      </c>
      <c r="O28" s="160">
        <f>+SUMIF('по изворима и контима'!$D$12:$D$499,spisak!$C28,'по изворима и контима'!$P$12:$P$499)</f>
        <v>0</v>
      </c>
      <c r="P28" s="65">
        <f t="shared" si="1"/>
        <v>18</v>
      </c>
    </row>
    <row r="29" spans="1:16" ht="36" customHeight="1" x14ac:dyDescent="0.2">
      <c r="A29" s="94">
        <f t="shared" si="3"/>
        <v>19</v>
      </c>
      <c r="B29" s="95" t="e">
        <f>CONCATENATE($A$4,RIGHT(CONCATENATE("0",#REF!),3),A29)</f>
        <v>#REF!</v>
      </c>
      <c r="C29" s="58"/>
      <c r="D29" s="167"/>
      <c r="E29" s="188"/>
      <c r="F29" s="188"/>
      <c r="G29" s="97"/>
      <c r="H29" s="183"/>
      <c r="I29" s="160">
        <f>+SUMIF('по изворима и контима'!$D$12:$D$499,spisak!$C29,'по изворима и контима'!$J$12:$J$499)</f>
        <v>0</v>
      </c>
      <c r="J29" s="160">
        <f>+SUMIF('по изворима и контима'!$D$12:$D$499,spisak!$C29,'по изворима и контима'!$K$12:$K$499)</f>
        <v>0</v>
      </c>
      <c r="K29" s="160">
        <f>+SUMIF('по изворима и контима'!$D$12:$D$499,spisak!$C29,'по изворима и контима'!$L$12:$L$499)</f>
        <v>0</v>
      </c>
      <c r="L29" s="160">
        <f>+SUMIF('по изворима и контима'!$D$12:$D$499,spisak!$C29,'по изворима и контима'!$M$12:$M$499)</f>
        <v>0</v>
      </c>
      <c r="M29" s="160">
        <f>+SUMIF('по изворима и контима'!$D$12:$D$499,spisak!$C29,'по изворима и контима'!$N$12:$N$499)</f>
        <v>0</v>
      </c>
      <c r="N29" s="160">
        <f>+SUMIF('по изворима и контима'!$D$12:$D$499,spisak!$C29,'по изворима и контима'!$O$12:$O$499)</f>
        <v>0</v>
      </c>
      <c r="O29" s="160">
        <f>+SUMIF('по изворима и контима'!$D$12:$D$499,spisak!$C29,'по изворима и контима'!$P$12:$P$499)</f>
        <v>0</v>
      </c>
      <c r="P29" s="65">
        <f t="shared" si="1"/>
        <v>19</v>
      </c>
    </row>
    <row r="30" spans="1:16" ht="36" customHeight="1" x14ac:dyDescent="0.2">
      <c r="A30" s="94">
        <f t="shared" si="3"/>
        <v>20</v>
      </c>
      <c r="B30" s="95" t="e">
        <f>CONCATENATE($A$4,RIGHT(CONCATENATE("0",#REF!),3),A30)</f>
        <v>#REF!</v>
      </c>
      <c r="C30" s="58"/>
      <c r="D30" s="167"/>
      <c r="E30" s="188"/>
      <c r="F30" s="188"/>
      <c r="G30" s="97"/>
      <c r="H30" s="183"/>
      <c r="I30" s="160">
        <f>+SUMIF('по изворима и контима'!$D$12:$D$499,spisak!$C30,'по изворима и контима'!$J$12:$J$499)</f>
        <v>0</v>
      </c>
      <c r="J30" s="160">
        <f>+SUMIF('по изворима и контима'!$D$12:$D$499,spisak!$C30,'по изворима и контима'!$K$12:$K$499)</f>
        <v>0</v>
      </c>
      <c r="K30" s="160">
        <f>+SUMIF('по изворима и контима'!$D$12:$D$499,spisak!$C30,'по изворима и контима'!$L$12:$L$499)</f>
        <v>0</v>
      </c>
      <c r="L30" s="160">
        <f>+SUMIF('по изворима и контима'!$D$12:$D$499,spisak!$C30,'по изворима и контима'!$M$12:$M$499)</f>
        <v>0</v>
      </c>
      <c r="M30" s="160">
        <f>+SUMIF('по изворима и контима'!$D$12:$D$499,spisak!$C30,'по изворима и контима'!$N$12:$N$499)</f>
        <v>0</v>
      </c>
      <c r="N30" s="160">
        <f>+SUMIF('по изворима и контима'!$D$12:$D$499,spisak!$C30,'по изворима и контима'!$O$12:$O$499)</f>
        <v>0</v>
      </c>
      <c r="O30" s="160">
        <f>+SUMIF('по изворима и контима'!$D$12:$D$499,spisak!$C30,'по изворима и контима'!$P$12:$P$499)</f>
        <v>0</v>
      </c>
      <c r="P30" s="65">
        <f t="shared" si="1"/>
        <v>20</v>
      </c>
    </row>
    <row r="31" spans="1:16" ht="15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6" ht="15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20.25" customHeight="1" thickBot="1" x14ac:dyDescent="0.3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1"/>
      <c r="L34" s="112"/>
      <c r="M34" s="112"/>
      <c r="N34" s="112"/>
      <c r="O34" s="111"/>
    </row>
    <row r="35" spans="1:15" ht="17.25" customHeight="1" x14ac:dyDescent="0.25">
      <c r="A35" s="111"/>
      <c r="B35" s="111"/>
      <c r="C35" s="114" t="s">
        <v>678</v>
      </c>
      <c r="D35" s="111"/>
      <c r="E35" s="111"/>
      <c r="F35" s="111"/>
      <c r="G35" s="111"/>
      <c r="H35" s="111"/>
      <c r="I35" s="113" t="s">
        <v>679</v>
      </c>
      <c r="J35" s="113"/>
      <c r="K35" s="111"/>
      <c r="L35" s="210" t="s">
        <v>677</v>
      </c>
      <c r="M35" s="210"/>
      <c r="N35" s="210"/>
      <c r="O35" s="111"/>
    </row>
    <row r="36" spans="1:15" ht="15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</sheetData>
  <sheetProtection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88" priority="71">
      <formula>#REF!&gt;0</formula>
    </cfRule>
  </conditionalFormatting>
  <conditionalFormatting sqref="M19:M30 N11:N30">
    <cfRule type="expression" dxfId="87" priority="67" stopIfTrue="1">
      <formula>#REF!&gt;0</formula>
    </cfRule>
  </conditionalFormatting>
  <conditionalFormatting sqref="M24:O30 M20:N30 M19 N11:O30">
    <cfRule type="expression" dxfId="86" priority="65" stopIfTrue="1">
      <formula>#REF!&gt;0</formula>
    </cfRule>
  </conditionalFormatting>
  <conditionalFormatting sqref="N24:O30 N20:N30 O11:O30">
    <cfRule type="expression" dxfId="85" priority="53" stopIfTrue="1">
      <formula>#REF!&gt;0</formula>
    </cfRule>
  </conditionalFormatting>
  <conditionalFormatting sqref="M15:N18 L19:L30 M11:M30">
    <cfRule type="expression" dxfId="84" priority="51">
      <formula>#REF!&gt;0</formula>
    </cfRule>
  </conditionalFormatting>
  <conditionalFormatting sqref="G6:H6">
    <cfRule type="expression" dxfId="83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596"/>
  <sheetViews>
    <sheetView showZeros="0" tabSelected="1" zoomScale="70" zoomScaleNormal="70" zoomScaleSheetLayoutView="70" workbookViewId="0">
      <pane xSplit="8" ySplit="11" topLeftCell="L12" activePane="bottomRight" state="frozen"/>
      <selection pane="topRight" activeCell="F1" sqref="F1"/>
      <selection pane="bottomLeft" activeCell="A13" sqref="A13"/>
      <selection pane="bottomRight" activeCell="G20" sqref="G20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3.42578125" style="65" customWidth="1"/>
    <col min="8" max="8" width="14.85546875" style="65" customWidth="1"/>
    <col min="9" max="9" width="15.285156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40625" style="65" customWidth="1"/>
    <col min="19" max="19" width="19.28515625" style="65" customWidth="1"/>
    <col min="20" max="20" width="18.7109375" style="65" customWidth="1"/>
    <col min="21" max="21" width="18.42578125" style="65" customWidth="1"/>
    <col min="22" max="22" width="16.42578125" style="65" customWidth="1"/>
    <col min="23" max="23" width="24" style="65" customWidth="1"/>
    <col min="24" max="24" width="12" style="65" customWidth="1"/>
    <col min="25" max="25" width="12.5703125" style="65" customWidth="1"/>
    <col min="26" max="26" width="12.42578125" style="65" customWidth="1"/>
    <col min="27" max="16384" width="9.140625" style="65"/>
  </cols>
  <sheetData>
    <row r="1" spans="1:26" ht="24" thickBot="1" x14ac:dyDescent="0.25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</row>
    <row r="2" spans="1:26" ht="18.75" customHeight="1" thickBot="1" x14ac:dyDescent="0.25">
      <c r="A2" s="228" t="s">
        <v>971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</row>
    <row r="3" spans="1:26" ht="15" thickBot="1" x14ac:dyDescent="0.25">
      <c r="A3" s="233" t="s">
        <v>818</v>
      </c>
      <c r="B3" s="234"/>
      <c r="C3" s="234"/>
      <c r="D3" s="234"/>
      <c r="E3" s="177"/>
      <c r="F3" s="177"/>
      <c r="I3" s="66"/>
      <c r="J3" s="66"/>
      <c r="K3" s="66"/>
      <c r="L3" s="66"/>
      <c r="M3" s="67"/>
      <c r="N3" s="67"/>
      <c r="O3" s="67"/>
    </row>
    <row r="4" spans="1:26" ht="21.75" customHeight="1" thickBot="1" x14ac:dyDescent="0.25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6"/>
      <c r="K4" s="166"/>
      <c r="L4" s="66"/>
    </row>
    <row r="5" spans="1:26" ht="16.5" customHeight="1" thickBot="1" x14ac:dyDescent="0.25">
      <c r="A5" s="235"/>
      <c r="B5" s="236"/>
      <c r="C5" s="236"/>
      <c r="D5" s="236"/>
      <c r="E5" s="177"/>
      <c r="F5" s="177"/>
      <c r="I5" s="66"/>
      <c r="J5" s="66"/>
      <c r="K5" s="66"/>
      <c r="L5" s="66"/>
    </row>
    <row r="6" spans="1:26" ht="18.75" customHeight="1" x14ac:dyDescent="0.2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71"/>
    </row>
    <row r="7" spans="1:26" ht="21.75" customHeight="1" thickBot="1" x14ac:dyDescent="0.25"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</row>
    <row r="8" spans="1:26" ht="15" x14ac:dyDescent="0.25">
      <c r="A8" s="65">
        <f>27*spisak!A8</f>
        <v>0</v>
      </c>
      <c r="L8" s="161" t="s">
        <v>635</v>
      </c>
      <c r="M8" s="74"/>
      <c r="N8" s="75"/>
    </row>
    <row r="9" spans="1:26" s="208" customFormat="1" ht="87.75" customHeight="1" x14ac:dyDescent="0.25">
      <c r="A9" s="202" t="s">
        <v>278</v>
      </c>
      <c r="B9" s="203"/>
      <c r="C9" s="203"/>
      <c r="D9" s="202" t="s">
        <v>122</v>
      </c>
      <c r="E9" s="152" t="s">
        <v>814</v>
      </c>
      <c r="F9" s="152" t="s">
        <v>815</v>
      </c>
      <c r="G9" s="202" t="s">
        <v>674</v>
      </c>
      <c r="H9" s="202" t="s">
        <v>675</v>
      </c>
      <c r="I9" s="207" t="s">
        <v>276</v>
      </c>
      <c r="J9" s="202" t="s">
        <v>972</v>
      </c>
      <c r="K9" s="202" t="s">
        <v>973</v>
      </c>
      <c r="L9" s="202" t="s">
        <v>974</v>
      </c>
      <c r="M9" s="202" t="s">
        <v>778</v>
      </c>
      <c r="N9" s="202" t="s">
        <v>798</v>
      </c>
      <c r="O9" s="202" t="s">
        <v>979</v>
      </c>
      <c r="P9" s="202" t="s">
        <v>975</v>
      </c>
      <c r="Q9" s="202" t="s">
        <v>980</v>
      </c>
      <c r="R9" s="202" t="s">
        <v>981</v>
      </c>
      <c r="S9" s="202" t="s">
        <v>982</v>
      </c>
      <c r="T9" s="202" t="s">
        <v>983</v>
      </c>
      <c r="U9" s="202" t="s">
        <v>810</v>
      </c>
      <c r="V9" s="202" t="s">
        <v>984</v>
      </c>
      <c r="W9" s="206" t="s">
        <v>985</v>
      </c>
      <c r="X9" s="202" t="s">
        <v>986</v>
      </c>
      <c r="Y9" s="202" t="s">
        <v>987</v>
      </c>
      <c r="Z9" s="202" t="s">
        <v>804</v>
      </c>
    </row>
    <row r="10" spans="1:26" ht="15" x14ac:dyDescent="0.2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  <c r="X10" s="204" t="s">
        <v>988</v>
      </c>
      <c r="Y10" s="204" t="s">
        <v>989</v>
      </c>
      <c r="Z10" s="204" t="s">
        <v>990</v>
      </c>
    </row>
    <row r="11" spans="1:26" ht="15" hidden="1" customHeight="1" x14ac:dyDescent="0.2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  <c r="Q11" s="199"/>
      <c r="R11" s="199"/>
      <c r="S11" s="199"/>
      <c r="T11" s="199"/>
      <c r="U11" s="199"/>
      <c r="V11" s="199"/>
      <c r="W11" s="199"/>
    </row>
    <row r="12" spans="1:26" ht="27" customHeight="1" x14ac:dyDescent="0.2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80"/>
      <c r="F12" s="180"/>
      <c r="G12" s="181"/>
      <c r="H12" s="182"/>
      <c r="I12" s="102"/>
      <c r="J12" s="103"/>
      <c r="K12" s="103"/>
      <c r="L12" s="103"/>
      <c r="M12" s="103"/>
      <c r="N12" s="103"/>
      <c r="O12" s="103"/>
      <c r="P12" s="103"/>
      <c r="Q12" s="189"/>
      <c r="R12" s="189"/>
      <c r="S12" s="200"/>
      <c r="T12" s="201"/>
      <c r="U12" s="201"/>
      <c r="V12" s="189"/>
      <c r="W12" s="189"/>
      <c r="X12" s="189"/>
      <c r="Y12" s="189"/>
      <c r="Z12" s="205"/>
    </row>
    <row r="13" spans="1:26" ht="27" customHeight="1" x14ac:dyDescent="0.25">
      <c r="A13" s="104">
        <f>A12+1</f>
        <v>2</v>
      </c>
      <c r="B13" s="105" t="e">
        <f>VLOOKUP(D13,spisak!$C$11:$D$30,2,FALSE)</f>
        <v>#N/A</v>
      </c>
      <c r="C13" s="105" t="e">
        <f t="shared" ref="C13:C31" si="0">CONCATENATE(B13,RIGHT(CONCATENATE("0",A13),2))</f>
        <v>#N/A</v>
      </c>
      <c r="D13" s="168"/>
      <c r="E13" s="183"/>
      <c r="F13" s="183"/>
      <c r="G13" s="184" t="str">
        <f t="shared" ref="G13:G31" si="1">IF(ISBLANK(H13)=TRUE,"",+VALUE(LEFT(H13,3)))</f>
        <v/>
      </c>
      <c r="H13" s="185"/>
      <c r="I13" s="96"/>
      <c r="J13" s="97"/>
      <c r="K13" s="97"/>
      <c r="L13" s="97"/>
      <c r="M13" s="97"/>
      <c r="N13" s="97"/>
      <c r="O13" s="97"/>
      <c r="P13" s="97"/>
      <c r="Q13" s="189"/>
      <c r="R13" s="189"/>
      <c r="S13" s="200"/>
      <c r="T13" s="201"/>
      <c r="U13" s="201"/>
      <c r="V13" s="189"/>
      <c r="W13" s="189"/>
      <c r="X13" s="189"/>
      <c r="Y13" s="189"/>
      <c r="Z13" s="205"/>
    </row>
    <row r="14" spans="1:26" ht="27" customHeight="1" x14ac:dyDescent="0.25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0"/>
        <v>#N/A</v>
      </c>
      <c r="D14" s="107"/>
      <c r="E14" s="180"/>
      <c r="F14" s="180"/>
      <c r="G14" s="181" t="str">
        <f t="shared" si="1"/>
        <v/>
      </c>
      <c r="H14" s="182"/>
      <c r="I14" s="102"/>
      <c r="J14" s="103"/>
      <c r="K14" s="103"/>
      <c r="L14" s="103"/>
      <c r="M14" s="103"/>
      <c r="N14" s="103"/>
      <c r="O14" s="103"/>
      <c r="P14" s="103"/>
      <c r="Q14" s="189"/>
      <c r="R14" s="189"/>
      <c r="S14" s="200"/>
      <c r="T14" s="201"/>
      <c r="U14" s="201"/>
      <c r="V14" s="189"/>
      <c r="W14" s="189"/>
      <c r="X14" s="189"/>
      <c r="Y14" s="189"/>
      <c r="Z14" s="205"/>
    </row>
    <row r="15" spans="1:26" ht="27" customHeight="1" x14ac:dyDescent="0.25">
      <c r="A15" s="104">
        <f t="shared" si="2"/>
        <v>4</v>
      </c>
      <c r="B15" s="105" t="e">
        <f>VLOOKUP(D15,spisak!$C$11:$D$30,2,FALSE)</f>
        <v>#N/A</v>
      </c>
      <c r="C15" s="105" t="e">
        <f t="shared" si="0"/>
        <v>#N/A</v>
      </c>
      <c r="D15" s="58"/>
      <c r="E15" s="186"/>
      <c r="F15" s="186"/>
      <c r="G15" s="184" t="str">
        <f t="shared" si="1"/>
        <v/>
      </c>
      <c r="H15" s="185"/>
      <c r="I15" s="106"/>
      <c r="J15" s="178"/>
      <c r="K15" s="178"/>
      <c r="L15" s="97"/>
      <c r="M15" s="97"/>
      <c r="N15" s="97"/>
      <c r="O15" s="97"/>
      <c r="P15" s="97"/>
      <c r="Q15" s="189"/>
      <c r="R15" s="189"/>
      <c r="S15" s="200"/>
      <c r="T15" s="201"/>
      <c r="U15" s="201"/>
      <c r="V15" s="189"/>
      <c r="W15" s="189"/>
      <c r="X15" s="189"/>
      <c r="Y15" s="189"/>
      <c r="Z15" s="205"/>
    </row>
    <row r="16" spans="1:26" ht="27" customHeight="1" x14ac:dyDescent="0.25">
      <c r="A16" s="99">
        <f t="shared" si="2"/>
        <v>5</v>
      </c>
      <c r="B16" s="100" t="e">
        <f>VLOOKUP(D16,spisak!$C$11:$D$30,2,FALSE)</f>
        <v>#N/A</v>
      </c>
      <c r="C16" s="100" t="e">
        <f t="shared" si="0"/>
        <v>#N/A</v>
      </c>
      <c r="D16" s="107"/>
      <c r="E16" s="187"/>
      <c r="F16" s="187"/>
      <c r="G16" s="181" t="str">
        <f t="shared" si="1"/>
        <v/>
      </c>
      <c r="H16" s="182"/>
      <c r="I16" s="101"/>
      <c r="J16" s="179"/>
      <c r="K16" s="179"/>
      <c r="L16" s="103"/>
      <c r="M16" s="103"/>
      <c r="N16" s="103"/>
      <c r="O16" s="103"/>
      <c r="P16" s="103"/>
      <c r="Q16" s="189"/>
      <c r="R16" s="189"/>
      <c r="S16" s="200"/>
      <c r="T16" s="201"/>
      <c r="U16" s="201"/>
      <c r="V16" s="189"/>
      <c r="W16" s="189"/>
      <c r="X16" s="189"/>
      <c r="Y16" s="189"/>
      <c r="Z16" s="205"/>
    </row>
    <row r="17" spans="1:26" ht="27" customHeight="1" x14ac:dyDescent="0.25">
      <c r="A17" s="104">
        <f t="shared" si="2"/>
        <v>6</v>
      </c>
      <c r="B17" s="105" t="e">
        <f>VLOOKUP(D17,spisak!$C$11:$D$30,2,FALSE)</f>
        <v>#N/A</v>
      </c>
      <c r="C17" s="105" t="e">
        <f t="shared" si="0"/>
        <v>#N/A</v>
      </c>
      <c r="D17" s="58"/>
      <c r="E17" s="186"/>
      <c r="F17" s="186"/>
      <c r="G17" s="184" t="str">
        <f t="shared" si="1"/>
        <v/>
      </c>
      <c r="H17" s="185"/>
      <c r="I17" s="106"/>
      <c r="J17" s="178"/>
      <c r="K17" s="178"/>
      <c r="L17" s="97"/>
      <c r="M17" s="97"/>
      <c r="N17" s="97"/>
      <c r="O17" s="97"/>
      <c r="P17" s="97"/>
      <c r="Q17" s="189"/>
      <c r="R17" s="189"/>
      <c r="S17" s="200"/>
      <c r="T17" s="201"/>
      <c r="U17" s="201"/>
      <c r="V17" s="189"/>
      <c r="W17" s="189"/>
      <c r="X17" s="189"/>
      <c r="Y17" s="189"/>
      <c r="Z17" s="205"/>
    </row>
    <row r="18" spans="1:26" ht="27" customHeight="1" x14ac:dyDescent="0.25">
      <c r="A18" s="99">
        <f t="shared" si="2"/>
        <v>7</v>
      </c>
      <c r="B18" s="100" t="e">
        <f>VLOOKUP(D18,spisak!$C$11:$D$30,2,FALSE)</f>
        <v>#N/A</v>
      </c>
      <c r="C18" s="100" t="e">
        <f t="shared" si="0"/>
        <v>#N/A</v>
      </c>
      <c r="D18" s="107"/>
      <c r="E18" s="187"/>
      <c r="F18" s="187"/>
      <c r="G18" s="181" t="str">
        <f t="shared" si="1"/>
        <v/>
      </c>
      <c r="H18" s="182"/>
      <c r="I18" s="101"/>
      <c r="J18" s="179"/>
      <c r="K18" s="179"/>
      <c r="L18" s="103"/>
      <c r="M18" s="103"/>
      <c r="N18" s="103"/>
      <c r="O18" s="103"/>
      <c r="P18" s="103"/>
      <c r="Q18" s="189"/>
      <c r="R18" s="189"/>
      <c r="S18" s="200"/>
      <c r="T18" s="201"/>
      <c r="U18" s="201"/>
      <c r="V18" s="189"/>
      <c r="W18" s="189"/>
      <c r="X18" s="189"/>
      <c r="Y18" s="189"/>
      <c r="Z18" s="205"/>
    </row>
    <row r="19" spans="1:26" ht="27" customHeight="1" x14ac:dyDescent="0.25">
      <c r="A19" s="104">
        <f t="shared" si="2"/>
        <v>8</v>
      </c>
      <c r="B19" s="105" t="e">
        <f>VLOOKUP(D19,spisak!$C$11:$D$30,2,FALSE)</f>
        <v>#N/A</v>
      </c>
      <c r="C19" s="105" t="e">
        <f t="shared" si="0"/>
        <v>#N/A</v>
      </c>
      <c r="D19" s="58"/>
      <c r="E19" s="186"/>
      <c r="F19" s="186"/>
      <c r="G19" s="184" t="str">
        <f t="shared" si="1"/>
        <v/>
      </c>
      <c r="H19" s="185"/>
      <c r="I19" s="106"/>
      <c r="J19" s="178"/>
      <c r="K19" s="178"/>
      <c r="L19" s="97"/>
      <c r="M19" s="97"/>
      <c r="N19" s="97"/>
      <c r="O19" s="97"/>
      <c r="P19" s="97"/>
      <c r="Q19" s="189"/>
      <c r="R19" s="189"/>
      <c r="S19" s="200"/>
      <c r="T19" s="201"/>
      <c r="U19" s="201"/>
      <c r="V19" s="189"/>
      <c r="W19" s="189"/>
      <c r="X19" s="189"/>
      <c r="Y19" s="189"/>
      <c r="Z19" s="205"/>
    </row>
    <row r="20" spans="1:26" ht="27" customHeight="1" x14ac:dyDescent="0.25">
      <c r="A20" s="99">
        <f t="shared" si="2"/>
        <v>9</v>
      </c>
      <c r="B20" s="100" t="e">
        <f>VLOOKUP(D20,spisak!$C$11:$D$30,2,FALSE)</f>
        <v>#N/A</v>
      </c>
      <c r="C20" s="100" t="e">
        <f t="shared" si="0"/>
        <v>#N/A</v>
      </c>
      <c r="D20" s="107"/>
      <c r="E20" s="187"/>
      <c r="F20" s="187"/>
      <c r="G20" s="181" t="str">
        <f t="shared" si="1"/>
        <v/>
      </c>
      <c r="H20" s="182"/>
      <c r="I20" s="101"/>
      <c r="J20" s="179"/>
      <c r="K20" s="179"/>
      <c r="L20" s="103"/>
      <c r="M20" s="103"/>
      <c r="N20" s="103"/>
      <c r="O20" s="103"/>
      <c r="P20" s="103"/>
      <c r="Q20" s="189"/>
      <c r="R20" s="189"/>
      <c r="S20" s="200"/>
      <c r="T20" s="201"/>
      <c r="U20" s="201"/>
      <c r="V20" s="189"/>
      <c r="W20" s="189"/>
      <c r="X20" s="189"/>
      <c r="Y20" s="189"/>
      <c r="Z20" s="205"/>
    </row>
    <row r="21" spans="1:26" ht="27" customHeight="1" x14ac:dyDescent="0.25">
      <c r="A21" s="104">
        <f t="shared" si="2"/>
        <v>10</v>
      </c>
      <c r="B21" s="105" t="e">
        <f>VLOOKUP(D21,spisak!$C$11:$D$30,2,FALSE)</f>
        <v>#N/A</v>
      </c>
      <c r="C21" s="105" t="e">
        <f t="shared" si="0"/>
        <v>#N/A</v>
      </c>
      <c r="D21" s="58"/>
      <c r="E21" s="186"/>
      <c r="F21" s="186"/>
      <c r="G21" s="184" t="str">
        <f t="shared" si="1"/>
        <v/>
      </c>
      <c r="H21" s="185"/>
      <c r="I21" s="106"/>
      <c r="J21" s="178"/>
      <c r="K21" s="178"/>
      <c r="L21" s="97"/>
      <c r="M21" s="97"/>
      <c r="N21" s="97"/>
      <c r="O21" s="97"/>
      <c r="P21" s="97"/>
      <c r="Q21" s="189"/>
      <c r="R21" s="189"/>
      <c r="S21" s="200"/>
      <c r="T21" s="201"/>
      <c r="U21" s="201"/>
      <c r="V21" s="189"/>
      <c r="W21" s="189"/>
      <c r="X21" s="189"/>
      <c r="Y21" s="189"/>
      <c r="Z21" s="205"/>
    </row>
    <row r="22" spans="1:26" ht="27" customHeight="1" x14ac:dyDescent="0.25">
      <c r="A22" s="99">
        <f t="shared" si="2"/>
        <v>11</v>
      </c>
      <c r="B22" s="100" t="e">
        <f>VLOOKUP(D22,spisak!$C$11:$D$30,2,FALSE)</f>
        <v>#N/A</v>
      </c>
      <c r="C22" s="100" t="e">
        <f t="shared" si="0"/>
        <v>#N/A</v>
      </c>
      <c r="D22" s="107"/>
      <c r="E22" s="187"/>
      <c r="F22" s="187"/>
      <c r="G22" s="181" t="str">
        <f t="shared" si="1"/>
        <v/>
      </c>
      <c r="H22" s="182"/>
      <c r="I22" s="101"/>
      <c r="J22" s="179"/>
      <c r="K22" s="179"/>
      <c r="L22" s="103"/>
      <c r="M22" s="103"/>
      <c r="N22" s="103"/>
      <c r="O22" s="103"/>
      <c r="P22" s="103"/>
      <c r="Q22" s="189"/>
      <c r="R22" s="189"/>
      <c r="S22" s="200"/>
      <c r="T22" s="201"/>
      <c r="U22" s="201"/>
      <c r="V22" s="189"/>
      <c r="W22" s="189"/>
      <c r="X22" s="189"/>
      <c r="Y22" s="189"/>
      <c r="Z22" s="205"/>
    </row>
    <row r="23" spans="1:26" ht="27" customHeight="1" x14ac:dyDescent="0.25">
      <c r="A23" s="104">
        <f t="shared" si="2"/>
        <v>12</v>
      </c>
      <c r="B23" s="105" t="e">
        <f>VLOOKUP(D23,spisak!$C$11:$D$30,2,FALSE)</f>
        <v>#N/A</v>
      </c>
      <c r="C23" s="105" t="e">
        <f t="shared" si="0"/>
        <v>#N/A</v>
      </c>
      <c r="D23" s="98"/>
      <c r="E23" s="183"/>
      <c r="F23" s="183"/>
      <c r="G23" s="184" t="str">
        <f t="shared" si="1"/>
        <v/>
      </c>
      <c r="H23" s="185"/>
      <c r="I23" s="96"/>
      <c r="J23" s="97"/>
      <c r="K23" s="97"/>
      <c r="L23" s="97"/>
      <c r="M23" s="97"/>
      <c r="N23" s="97"/>
      <c r="O23" s="97"/>
      <c r="P23" s="97"/>
      <c r="Q23" s="189"/>
      <c r="R23" s="189"/>
      <c r="S23" s="200"/>
      <c r="T23" s="201"/>
      <c r="U23" s="201"/>
      <c r="V23" s="189"/>
      <c r="W23" s="189"/>
      <c r="X23" s="189"/>
      <c r="Y23" s="189"/>
      <c r="Z23" s="205"/>
    </row>
    <row r="24" spans="1:26" ht="27" customHeight="1" x14ac:dyDescent="0.25">
      <c r="A24" s="99">
        <f t="shared" si="2"/>
        <v>13</v>
      </c>
      <c r="B24" s="100" t="e">
        <f>VLOOKUP(D24,spisak!$C$11:$D$30,2,FALSE)</f>
        <v>#N/A</v>
      </c>
      <c r="C24" s="100" t="e">
        <f t="shared" si="0"/>
        <v>#N/A</v>
      </c>
      <c r="D24" s="107"/>
      <c r="E24" s="180"/>
      <c r="F24" s="180"/>
      <c r="G24" s="181" t="str">
        <f t="shared" si="1"/>
        <v/>
      </c>
      <c r="H24" s="182"/>
      <c r="I24" s="102"/>
      <c r="J24" s="103"/>
      <c r="K24" s="103"/>
      <c r="L24" s="103"/>
      <c r="M24" s="103"/>
      <c r="N24" s="103"/>
      <c r="O24" s="103"/>
      <c r="P24" s="103"/>
      <c r="Q24" s="189"/>
      <c r="R24" s="189"/>
      <c r="S24" s="200"/>
      <c r="T24" s="201"/>
      <c r="U24" s="201"/>
      <c r="V24" s="189"/>
      <c r="W24" s="189"/>
      <c r="X24" s="189"/>
      <c r="Y24" s="189"/>
      <c r="Z24" s="205"/>
    </row>
    <row r="25" spans="1:26" ht="27" customHeight="1" x14ac:dyDescent="0.25">
      <c r="A25" s="104">
        <f t="shared" si="2"/>
        <v>14</v>
      </c>
      <c r="B25" s="105" t="e">
        <f>VLOOKUP(D25,spisak!$C$11:$D$30,2,FALSE)</f>
        <v>#N/A</v>
      </c>
      <c r="C25" s="105" t="e">
        <f t="shared" si="0"/>
        <v>#N/A</v>
      </c>
      <c r="D25" s="98"/>
      <c r="E25" s="183"/>
      <c r="F25" s="183"/>
      <c r="G25" s="184" t="str">
        <f t="shared" si="1"/>
        <v/>
      </c>
      <c r="H25" s="185"/>
      <c r="I25" s="96"/>
      <c r="J25" s="97"/>
      <c r="K25" s="97"/>
      <c r="L25" s="97"/>
      <c r="M25" s="97"/>
      <c r="N25" s="97"/>
      <c r="O25" s="97"/>
      <c r="P25" s="97"/>
      <c r="Q25" s="189"/>
      <c r="R25" s="189"/>
      <c r="S25" s="200"/>
      <c r="T25" s="201"/>
      <c r="U25" s="201"/>
      <c r="V25" s="189"/>
      <c r="W25" s="189"/>
      <c r="X25" s="189"/>
      <c r="Y25" s="189"/>
      <c r="Z25" s="205"/>
    </row>
    <row r="26" spans="1:26" ht="27" customHeight="1" x14ac:dyDescent="0.25">
      <c r="A26" s="99">
        <f t="shared" si="2"/>
        <v>15</v>
      </c>
      <c r="B26" s="100" t="e">
        <f>VLOOKUP(D26,spisak!$C$11:$D$30,2,FALSE)</f>
        <v>#N/A</v>
      </c>
      <c r="C26" s="100" t="e">
        <f t="shared" si="0"/>
        <v>#N/A</v>
      </c>
      <c r="D26" s="107"/>
      <c r="E26" s="180"/>
      <c r="F26" s="180"/>
      <c r="G26" s="181" t="str">
        <f t="shared" si="1"/>
        <v/>
      </c>
      <c r="H26" s="182"/>
      <c r="I26" s="102"/>
      <c r="J26" s="103"/>
      <c r="K26" s="103"/>
      <c r="L26" s="103"/>
      <c r="M26" s="103"/>
      <c r="N26" s="103"/>
      <c r="O26" s="103"/>
      <c r="P26" s="103"/>
      <c r="Q26" s="189"/>
      <c r="R26" s="189"/>
      <c r="S26" s="200"/>
      <c r="T26" s="201"/>
      <c r="U26" s="201"/>
      <c r="V26" s="189"/>
      <c r="W26" s="189"/>
      <c r="X26" s="189"/>
      <c r="Y26" s="189"/>
      <c r="Z26" s="205"/>
    </row>
    <row r="27" spans="1:26" ht="27" customHeight="1" x14ac:dyDescent="0.25">
      <c r="A27" s="104">
        <f t="shared" si="2"/>
        <v>16</v>
      </c>
      <c r="B27" s="105" t="e">
        <f>VLOOKUP(D27,spisak!$C$11:$D$30,2,FALSE)</f>
        <v>#N/A</v>
      </c>
      <c r="C27" s="105" t="e">
        <f t="shared" si="0"/>
        <v>#N/A</v>
      </c>
      <c r="D27" s="98"/>
      <c r="E27" s="183"/>
      <c r="F27" s="183"/>
      <c r="G27" s="184" t="str">
        <f t="shared" si="1"/>
        <v/>
      </c>
      <c r="H27" s="185"/>
      <c r="I27" s="96"/>
      <c r="J27" s="97"/>
      <c r="K27" s="97"/>
      <c r="L27" s="97"/>
      <c r="M27" s="97"/>
      <c r="N27" s="97"/>
      <c r="O27" s="97"/>
      <c r="P27" s="97"/>
      <c r="Q27" s="189"/>
      <c r="R27" s="189"/>
      <c r="S27" s="200"/>
      <c r="T27" s="201"/>
      <c r="U27" s="201"/>
      <c r="V27" s="189"/>
      <c r="W27" s="189"/>
      <c r="X27" s="189"/>
      <c r="Y27" s="189"/>
      <c r="Z27" s="205"/>
    </row>
    <row r="28" spans="1:26" ht="27" customHeight="1" x14ac:dyDescent="0.25">
      <c r="A28" s="99">
        <f t="shared" si="2"/>
        <v>17</v>
      </c>
      <c r="B28" s="100" t="e">
        <f>VLOOKUP(D28,spisak!$C$11:$D$30,2,FALSE)</f>
        <v>#N/A</v>
      </c>
      <c r="C28" s="100" t="e">
        <f t="shared" si="0"/>
        <v>#N/A</v>
      </c>
      <c r="D28" s="107"/>
      <c r="E28" s="180"/>
      <c r="F28" s="180"/>
      <c r="G28" s="181" t="str">
        <f t="shared" si="1"/>
        <v/>
      </c>
      <c r="H28" s="182"/>
      <c r="I28" s="102"/>
      <c r="J28" s="103"/>
      <c r="K28" s="103"/>
      <c r="L28" s="103"/>
      <c r="M28" s="103"/>
      <c r="N28" s="103"/>
      <c r="O28" s="103"/>
      <c r="P28" s="103"/>
      <c r="Q28" s="189"/>
      <c r="R28" s="189"/>
      <c r="S28" s="200"/>
      <c r="T28" s="201"/>
      <c r="U28" s="201"/>
      <c r="V28" s="189"/>
      <c r="W28" s="189"/>
      <c r="X28" s="189"/>
      <c r="Y28" s="189"/>
      <c r="Z28" s="205"/>
    </row>
    <row r="29" spans="1:26" ht="27" customHeight="1" x14ac:dyDescent="0.25">
      <c r="A29" s="104">
        <f t="shared" si="2"/>
        <v>18</v>
      </c>
      <c r="B29" s="105" t="e">
        <f>VLOOKUP(D29,spisak!$C$11:$D$30,2,FALSE)</f>
        <v>#N/A</v>
      </c>
      <c r="C29" s="105" t="e">
        <f t="shared" si="0"/>
        <v>#N/A</v>
      </c>
      <c r="D29" s="98"/>
      <c r="E29" s="183"/>
      <c r="F29" s="183"/>
      <c r="G29" s="184" t="str">
        <f t="shared" si="1"/>
        <v/>
      </c>
      <c r="H29" s="185"/>
      <c r="I29" s="96"/>
      <c r="J29" s="97"/>
      <c r="K29" s="97"/>
      <c r="L29" s="97"/>
      <c r="M29" s="97"/>
      <c r="N29" s="97"/>
      <c r="O29" s="97"/>
      <c r="P29" s="97"/>
      <c r="Q29" s="189"/>
      <c r="R29" s="189"/>
      <c r="S29" s="200"/>
      <c r="T29" s="201"/>
      <c r="U29" s="201"/>
      <c r="V29" s="189"/>
      <c r="W29" s="189"/>
      <c r="X29" s="189"/>
      <c r="Y29" s="189"/>
      <c r="Z29" s="205"/>
    </row>
    <row r="30" spans="1:26" ht="27" customHeight="1" x14ac:dyDescent="0.25">
      <c r="A30" s="99">
        <f t="shared" si="2"/>
        <v>19</v>
      </c>
      <c r="B30" s="100" t="e">
        <f>VLOOKUP(D30,spisak!$C$11:$D$30,2,FALSE)</f>
        <v>#N/A</v>
      </c>
      <c r="C30" s="100" t="e">
        <f t="shared" si="0"/>
        <v>#N/A</v>
      </c>
      <c r="D30" s="107"/>
      <c r="E30" s="180"/>
      <c r="F30" s="180"/>
      <c r="G30" s="181" t="str">
        <f t="shared" si="1"/>
        <v/>
      </c>
      <c r="H30" s="182"/>
      <c r="I30" s="102"/>
      <c r="J30" s="103"/>
      <c r="K30" s="103"/>
      <c r="L30" s="103"/>
      <c r="M30" s="103"/>
      <c r="N30" s="103"/>
      <c r="O30" s="103"/>
      <c r="P30" s="103"/>
      <c r="Q30" s="189"/>
      <c r="R30" s="189"/>
      <c r="S30" s="200"/>
      <c r="T30" s="201"/>
      <c r="U30" s="201"/>
      <c r="V30" s="189"/>
      <c r="W30" s="189"/>
      <c r="X30" s="189"/>
      <c r="Y30" s="189"/>
      <c r="Z30" s="205"/>
    </row>
    <row r="31" spans="1:26" ht="27" customHeight="1" x14ac:dyDescent="0.25">
      <c r="A31" s="104">
        <f t="shared" si="2"/>
        <v>20</v>
      </c>
      <c r="B31" s="105" t="e">
        <f>VLOOKUP(D31,spisak!$C$11:$D$30,2,FALSE)</f>
        <v>#N/A</v>
      </c>
      <c r="C31" s="105" t="e">
        <f t="shared" si="0"/>
        <v>#N/A</v>
      </c>
      <c r="D31" s="98"/>
      <c r="E31" s="183"/>
      <c r="F31" s="183"/>
      <c r="G31" s="184" t="str">
        <f t="shared" si="1"/>
        <v/>
      </c>
      <c r="H31" s="185"/>
      <c r="I31" s="96"/>
      <c r="J31" s="97"/>
      <c r="K31" s="97"/>
      <c r="L31" s="97"/>
      <c r="M31" s="97"/>
      <c r="N31" s="97"/>
      <c r="O31" s="97"/>
      <c r="P31" s="97"/>
      <c r="Q31" s="189"/>
      <c r="R31" s="189"/>
      <c r="S31" s="200"/>
      <c r="T31" s="201"/>
      <c r="U31" s="201"/>
      <c r="V31" s="189"/>
      <c r="W31" s="189"/>
      <c r="X31" s="189"/>
      <c r="Y31" s="189"/>
      <c r="Z31" s="205"/>
    </row>
    <row r="32" spans="1:26" ht="15" x14ac:dyDescent="0.2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 x14ac:dyDescent="0.2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 x14ac:dyDescent="0.3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 x14ac:dyDescent="0.2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</row>
    <row r="36" spans="1:16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61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18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 x14ac:dyDescent="0.25"/>
  <cols>
    <col min="1" max="1" width="5.28515625" customWidth="1"/>
    <col min="2" max="2" width="31" customWidth="1"/>
  </cols>
  <sheetData>
    <row r="1" spans="1:3" x14ac:dyDescent="0.25">
      <c r="A1" s="190" t="s">
        <v>719</v>
      </c>
      <c r="B1" s="190" t="s">
        <v>819</v>
      </c>
      <c r="C1" s="190" t="s">
        <v>820</v>
      </c>
    </row>
    <row r="2" spans="1:3" x14ac:dyDescent="0.25">
      <c r="A2" s="191">
        <v>1</v>
      </c>
      <c r="B2" s="192" t="s">
        <v>821</v>
      </c>
      <c r="C2" s="193">
        <f t="shared" ref="C2:C65" si="0">VALUE(A2)</f>
        <v>1</v>
      </c>
    </row>
    <row r="3" spans="1:3" x14ac:dyDescent="0.25">
      <c r="A3" s="191">
        <v>2</v>
      </c>
      <c r="B3" s="192" t="s">
        <v>822</v>
      </c>
      <c r="C3" s="193">
        <f t="shared" si="0"/>
        <v>2</v>
      </c>
    </row>
    <row r="4" spans="1:3" x14ac:dyDescent="0.25">
      <c r="A4" s="191">
        <v>3</v>
      </c>
      <c r="B4" s="192" t="s">
        <v>823</v>
      </c>
      <c r="C4" s="193">
        <f t="shared" si="0"/>
        <v>3</v>
      </c>
    </row>
    <row r="5" spans="1:3" x14ac:dyDescent="0.25">
      <c r="A5" s="191">
        <v>4</v>
      </c>
      <c r="B5" s="192" t="s">
        <v>824</v>
      </c>
      <c r="C5" s="193">
        <f t="shared" si="0"/>
        <v>4</v>
      </c>
    </row>
    <row r="6" spans="1:3" x14ac:dyDescent="0.25">
      <c r="A6" s="191">
        <v>6</v>
      </c>
      <c r="B6" s="192" t="s">
        <v>825</v>
      </c>
      <c r="C6" s="193">
        <f t="shared" si="0"/>
        <v>6</v>
      </c>
    </row>
    <row r="7" spans="1:3" x14ac:dyDescent="0.25">
      <c r="A7" s="191">
        <v>7</v>
      </c>
      <c r="B7" s="192" t="s">
        <v>826</v>
      </c>
      <c r="C7" s="193">
        <f t="shared" si="0"/>
        <v>7</v>
      </c>
    </row>
    <row r="8" spans="1:3" x14ac:dyDescent="0.25">
      <c r="A8" s="191">
        <v>8</v>
      </c>
      <c r="B8" s="192" t="s">
        <v>827</v>
      </c>
      <c r="C8" s="193">
        <f t="shared" si="0"/>
        <v>8</v>
      </c>
    </row>
    <row r="9" spans="1:3" x14ac:dyDescent="0.25">
      <c r="A9" s="191">
        <v>9</v>
      </c>
      <c r="B9" s="192" t="s">
        <v>828</v>
      </c>
      <c r="C9" s="193">
        <f t="shared" si="0"/>
        <v>9</v>
      </c>
    </row>
    <row r="10" spans="1:3" x14ac:dyDescent="0.25">
      <c r="A10" s="191">
        <v>23</v>
      </c>
      <c r="B10" s="192" t="s">
        <v>829</v>
      </c>
      <c r="C10" s="193">
        <f t="shared" si="0"/>
        <v>23</v>
      </c>
    </row>
    <row r="11" spans="1:3" x14ac:dyDescent="0.25">
      <c r="A11" s="191">
        <v>24</v>
      </c>
      <c r="B11" s="192" t="s">
        <v>830</v>
      </c>
      <c r="C11" s="193">
        <f t="shared" si="0"/>
        <v>24</v>
      </c>
    </row>
    <row r="12" spans="1:3" x14ac:dyDescent="0.25">
      <c r="A12" s="191">
        <v>25</v>
      </c>
      <c r="B12" s="192" t="s">
        <v>831</v>
      </c>
      <c r="C12" s="193">
        <f t="shared" si="0"/>
        <v>25</v>
      </c>
    </row>
    <row r="13" spans="1:3" x14ac:dyDescent="0.25">
      <c r="A13" s="191">
        <v>26</v>
      </c>
      <c r="B13" s="192" t="s">
        <v>832</v>
      </c>
      <c r="C13" s="193">
        <f t="shared" si="0"/>
        <v>26</v>
      </c>
    </row>
    <row r="14" spans="1:3" x14ac:dyDescent="0.25">
      <c r="A14" s="191">
        <v>27</v>
      </c>
      <c r="B14" s="192" t="s">
        <v>833</v>
      </c>
      <c r="C14" s="193">
        <f t="shared" si="0"/>
        <v>27</v>
      </c>
    </row>
    <row r="15" spans="1:3" x14ac:dyDescent="0.25">
      <c r="A15" s="191">
        <v>28</v>
      </c>
      <c r="B15" s="192" t="s">
        <v>834</v>
      </c>
      <c r="C15" s="193">
        <f t="shared" si="0"/>
        <v>28</v>
      </c>
    </row>
    <row r="16" spans="1:3" x14ac:dyDescent="0.25">
      <c r="A16" s="191">
        <v>29</v>
      </c>
      <c r="B16" s="192" t="s">
        <v>835</v>
      </c>
      <c r="C16" s="193">
        <f t="shared" si="0"/>
        <v>29</v>
      </c>
    </row>
    <row r="17" spans="1:3" x14ac:dyDescent="0.25">
      <c r="A17" s="191">
        <v>30</v>
      </c>
      <c r="B17" s="192" t="s">
        <v>836</v>
      </c>
      <c r="C17" s="193">
        <f t="shared" si="0"/>
        <v>30</v>
      </c>
    </row>
    <row r="18" spans="1:3" x14ac:dyDescent="0.25">
      <c r="A18" s="191">
        <v>31</v>
      </c>
      <c r="B18" s="192" t="s">
        <v>837</v>
      </c>
      <c r="C18" s="193">
        <f t="shared" si="0"/>
        <v>31</v>
      </c>
    </row>
    <row r="19" spans="1:3" x14ac:dyDescent="0.25">
      <c r="A19" s="191">
        <v>32</v>
      </c>
      <c r="B19" s="192" t="s">
        <v>838</v>
      </c>
      <c r="C19" s="193">
        <f t="shared" si="0"/>
        <v>32</v>
      </c>
    </row>
    <row r="20" spans="1:3" x14ac:dyDescent="0.25">
      <c r="A20" s="191">
        <v>33</v>
      </c>
      <c r="B20" s="192" t="s">
        <v>839</v>
      </c>
      <c r="C20" s="193">
        <f t="shared" si="0"/>
        <v>33</v>
      </c>
    </row>
    <row r="21" spans="1:3" x14ac:dyDescent="0.25">
      <c r="A21" s="191">
        <v>34</v>
      </c>
      <c r="B21" s="192" t="s">
        <v>840</v>
      </c>
      <c r="C21" s="193">
        <f t="shared" si="0"/>
        <v>34</v>
      </c>
    </row>
    <row r="22" spans="1:3" x14ac:dyDescent="0.25">
      <c r="A22" s="191">
        <v>35</v>
      </c>
      <c r="B22" s="192" t="s">
        <v>841</v>
      </c>
      <c r="C22" s="193">
        <f t="shared" si="0"/>
        <v>35</v>
      </c>
    </row>
    <row r="23" spans="1:3" x14ac:dyDescent="0.25">
      <c r="A23" s="191">
        <v>36</v>
      </c>
      <c r="B23" s="192" t="s">
        <v>842</v>
      </c>
      <c r="C23" s="193">
        <f t="shared" si="0"/>
        <v>36</v>
      </c>
    </row>
    <row r="24" spans="1:3" x14ac:dyDescent="0.25">
      <c r="A24" s="191">
        <v>37</v>
      </c>
      <c r="B24" s="192" t="s">
        <v>843</v>
      </c>
      <c r="C24" s="193">
        <f t="shared" si="0"/>
        <v>37</v>
      </c>
    </row>
    <row r="25" spans="1:3" x14ac:dyDescent="0.25">
      <c r="A25" s="191">
        <v>38</v>
      </c>
      <c r="B25" s="192" t="s">
        <v>844</v>
      </c>
      <c r="C25" s="193">
        <f t="shared" si="0"/>
        <v>38</v>
      </c>
    </row>
    <row r="26" spans="1:3" x14ac:dyDescent="0.25">
      <c r="A26" s="191">
        <v>39</v>
      </c>
      <c r="B26" s="192" t="s">
        <v>845</v>
      </c>
      <c r="C26" s="193">
        <f t="shared" si="0"/>
        <v>39</v>
      </c>
    </row>
    <row r="27" spans="1:3" x14ac:dyDescent="0.25">
      <c r="A27" s="191">
        <v>40</v>
      </c>
      <c r="B27" s="192" t="s">
        <v>846</v>
      </c>
      <c r="C27" s="193">
        <f t="shared" si="0"/>
        <v>40</v>
      </c>
    </row>
    <row r="28" spans="1:3" x14ac:dyDescent="0.25">
      <c r="A28" s="191">
        <v>41</v>
      </c>
      <c r="B28" s="192" t="s">
        <v>847</v>
      </c>
      <c r="C28" s="193">
        <f t="shared" si="0"/>
        <v>41</v>
      </c>
    </row>
    <row r="29" spans="1:3" x14ac:dyDescent="0.25">
      <c r="A29" s="191">
        <v>42</v>
      </c>
      <c r="B29" s="192" t="s">
        <v>848</v>
      </c>
      <c r="C29" s="193">
        <f t="shared" si="0"/>
        <v>42</v>
      </c>
    </row>
    <row r="30" spans="1:3" x14ac:dyDescent="0.25">
      <c r="A30" s="191">
        <v>43</v>
      </c>
      <c r="B30" s="192" t="s">
        <v>849</v>
      </c>
      <c r="C30" s="193">
        <f t="shared" si="0"/>
        <v>43</v>
      </c>
    </row>
    <row r="31" spans="1:3" x14ac:dyDescent="0.25">
      <c r="A31" s="191">
        <v>44</v>
      </c>
      <c r="B31" s="192" t="s">
        <v>850</v>
      </c>
      <c r="C31" s="193">
        <f t="shared" si="0"/>
        <v>44</v>
      </c>
    </row>
    <row r="32" spans="1:3" x14ac:dyDescent="0.25">
      <c r="A32" s="191">
        <v>45</v>
      </c>
      <c r="B32" s="192" t="s">
        <v>851</v>
      </c>
      <c r="C32" s="193">
        <f t="shared" si="0"/>
        <v>45</v>
      </c>
    </row>
    <row r="33" spans="1:3" x14ac:dyDescent="0.25">
      <c r="A33" s="191">
        <v>46</v>
      </c>
      <c r="B33" s="192" t="s">
        <v>852</v>
      </c>
      <c r="C33" s="193">
        <f t="shared" si="0"/>
        <v>46</v>
      </c>
    </row>
    <row r="34" spans="1:3" x14ac:dyDescent="0.25">
      <c r="A34" s="191">
        <v>48</v>
      </c>
      <c r="B34" s="192" t="s">
        <v>853</v>
      </c>
      <c r="C34" s="193">
        <f t="shared" si="0"/>
        <v>48</v>
      </c>
    </row>
    <row r="35" spans="1:3" x14ac:dyDescent="0.25">
      <c r="A35" s="191">
        <v>50</v>
      </c>
      <c r="B35" s="192" t="s">
        <v>854</v>
      </c>
      <c r="C35" s="193">
        <f t="shared" si="0"/>
        <v>50</v>
      </c>
    </row>
    <row r="36" spans="1:3" x14ac:dyDescent="0.25">
      <c r="A36" s="191">
        <v>51</v>
      </c>
      <c r="B36" s="192" t="s">
        <v>855</v>
      </c>
      <c r="C36" s="193">
        <f t="shared" si="0"/>
        <v>51</v>
      </c>
    </row>
    <row r="37" spans="1:3" x14ac:dyDescent="0.25">
      <c r="A37" s="191">
        <v>52</v>
      </c>
      <c r="B37" s="192" t="s">
        <v>856</v>
      </c>
      <c r="C37" s="193">
        <f t="shared" si="0"/>
        <v>52</v>
      </c>
    </row>
    <row r="38" spans="1:3" x14ac:dyDescent="0.25">
      <c r="A38" s="191">
        <v>53</v>
      </c>
      <c r="B38" s="192" t="s">
        <v>857</v>
      </c>
      <c r="C38" s="193">
        <f t="shared" si="0"/>
        <v>53</v>
      </c>
    </row>
    <row r="39" spans="1:3" x14ac:dyDescent="0.25">
      <c r="A39" s="191">
        <v>54</v>
      </c>
      <c r="B39" s="192" t="s">
        <v>858</v>
      </c>
      <c r="C39" s="193">
        <f t="shared" si="0"/>
        <v>54</v>
      </c>
    </row>
    <row r="40" spans="1:3" x14ac:dyDescent="0.25">
      <c r="A40" s="191">
        <v>55</v>
      </c>
      <c r="B40" s="192" t="s">
        <v>859</v>
      </c>
      <c r="C40" s="193">
        <f t="shared" si="0"/>
        <v>55</v>
      </c>
    </row>
    <row r="41" spans="1:3" x14ac:dyDescent="0.25">
      <c r="A41" s="191">
        <v>57</v>
      </c>
      <c r="B41" s="192" t="s">
        <v>860</v>
      </c>
      <c r="C41" s="193">
        <f t="shared" si="0"/>
        <v>57</v>
      </c>
    </row>
    <row r="42" spans="1:3" x14ac:dyDescent="0.25">
      <c r="A42" s="191">
        <v>58</v>
      </c>
      <c r="B42" s="192" t="s">
        <v>861</v>
      </c>
      <c r="C42" s="193">
        <f t="shared" si="0"/>
        <v>58</v>
      </c>
    </row>
    <row r="43" spans="1:3" x14ac:dyDescent="0.25">
      <c r="A43" s="191">
        <v>59</v>
      </c>
      <c r="B43" s="192" t="s">
        <v>862</v>
      </c>
      <c r="C43" s="193">
        <f t="shared" si="0"/>
        <v>59</v>
      </c>
    </row>
    <row r="44" spans="1:3" x14ac:dyDescent="0.25">
      <c r="A44" s="191">
        <v>59</v>
      </c>
      <c r="B44" s="192" t="s">
        <v>862</v>
      </c>
      <c r="C44" s="193">
        <f t="shared" si="0"/>
        <v>59</v>
      </c>
    </row>
    <row r="45" spans="1:3" x14ac:dyDescent="0.25">
      <c r="A45" s="191">
        <v>60</v>
      </c>
      <c r="B45" s="192" t="s">
        <v>863</v>
      </c>
      <c r="C45" s="193">
        <f t="shared" si="0"/>
        <v>60</v>
      </c>
    </row>
    <row r="46" spans="1:3" x14ac:dyDescent="0.25">
      <c r="A46" s="191">
        <v>61</v>
      </c>
      <c r="B46" s="192" t="s">
        <v>864</v>
      </c>
      <c r="C46" s="193">
        <f t="shared" si="0"/>
        <v>61</v>
      </c>
    </row>
    <row r="47" spans="1:3" x14ac:dyDescent="0.25">
      <c r="A47" s="191">
        <v>62</v>
      </c>
      <c r="B47" s="192" t="s">
        <v>865</v>
      </c>
      <c r="C47" s="193">
        <f t="shared" si="0"/>
        <v>62</v>
      </c>
    </row>
    <row r="48" spans="1:3" x14ac:dyDescent="0.25">
      <c r="A48" s="191">
        <v>63</v>
      </c>
      <c r="B48" s="192" t="s">
        <v>866</v>
      </c>
      <c r="C48" s="193">
        <f t="shared" si="0"/>
        <v>63</v>
      </c>
    </row>
    <row r="49" spans="1:3" x14ac:dyDescent="0.25">
      <c r="A49" s="191">
        <v>65</v>
      </c>
      <c r="B49" s="192" t="s">
        <v>867</v>
      </c>
      <c r="C49" s="193">
        <f t="shared" si="0"/>
        <v>65</v>
      </c>
    </row>
    <row r="50" spans="1:3" x14ac:dyDescent="0.25">
      <c r="A50" s="191">
        <v>66</v>
      </c>
      <c r="B50" s="192" t="s">
        <v>868</v>
      </c>
      <c r="C50" s="193">
        <f t="shared" si="0"/>
        <v>66</v>
      </c>
    </row>
    <row r="51" spans="1:3" x14ac:dyDescent="0.25">
      <c r="A51" s="191">
        <v>67</v>
      </c>
      <c r="B51" s="192" t="s">
        <v>869</v>
      </c>
      <c r="C51" s="193">
        <f t="shared" si="0"/>
        <v>67</v>
      </c>
    </row>
    <row r="52" spans="1:3" x14ac:dyDescent="0.25">
      <c r="A52" s="191">
        <v>68</v>
      </c>
      <c r="B52" s="192" t="s">
        <v>870</v>
      </c>
      <c r="C52" s="193">
        <f t="shared" si="0"/>
        <v>68</v>
      </c>
    </row>
    <row r="53" spans="1:3" x14ac:dyDescent="0.25">
      <c r="A53" s="191">
        <v>69</v>
      </c>
      <c r="B53" s="192" t="s">
        <v>871</v>
      </c>
      <c r="C53" s="193">
        <f t="shared" si="0"/>
        <v>69</v>
      </c>
    </row>
    <row r="54" spans="1:3" x14ac:dyDescent="0.25">
      <c r="A54" s="191">
        <v>72</v>
      </c>
      <c r="B54" s="192" t="s">
        <v>872</v>
      </c>
      <c r="C54" s="193">
        <f t="shared" si="0"/>
        <v>72</v>
      </c>
    </row>
    <row r="55" spans="1:3" x14ac:dyDescent="0.25">
      <c r="A55" s="191">
        <v>74</v>
      </c>
      <c r="B55" s="192" t="s">
        <v>873</v>
      </c>
      <c r="C55" s="193">
        <f t="shared" si="0"/>
        <v>74</v>
      </c>
    </row>
    <row r="56" spans="1:3" x14ac:dyDescent="0.25">
      <c r="A56" s="191">
        <v>75</v>
      </c>
      <c r="B56" s="192" t="s">
        <v>874</v>
      </c>
      <c r="C56" s="193">
        <f t="shared" si="0"/>
        <v>75</v>
      </c>
    </row>
    <row r="57" spans="1:3" x14ac:dyDescent="0.25">
      <c r="A57" s="191">
        <v>76</v>
      </c>
      <c r="B57" s="192" t="s">
        <v>875</v>
      </c>
      <c r="C57" s="193">
        <f t="shared" si="0"/>
        <v>76</v>
      </c>
    </row>
    <row r="58" spans="1:3" x14ac:dyDescent="0.25">
      <c r="A58" s="191">
        <v>77</v>
      </c>
      <c r="B58" s="192" t="s">
        <v>876</v>
      </c>
      <c r="C58" s="193">
        <f t="shared" si="0"/>
        <v>77</v>
      </c>
    </row>
    <row r="59" spans="1:3" x14ac:dyDescent="0.25">
      <c r="A59" s="191">
        <v>78</v>
      </c>
      <c r="B59" s="192" t="s">
        <v>877</v>
      </c>
      <c r="C59" s="193">
        <f t="shared" si="0"/>
        <v>78</v>
      </c>
    </row>
    <row r="60" spans="1:3" x14ac:dyDescent="0.25">
      <c r="A60" s="191">
        <v>79</v>
      </c>
      <c r="B60" s="192" t="s">
        <v>878</v>
      </c>
      <c r="C60" s="193">
        <f t="shared" si="0"/>
        <v>79</v>
      </c>
    </row>
    <row r="61" spans="1:3" x14ac:dyDescent="0.25">
      <c r="A61" s="191">
        <v>80</v>
      </c>
      <c r="B61" s="192" t="s">
        <v>879</v>
      </c>
      <c r="C61" s="193">
        <f t="shared" si="0"/>
        <v>80</v>
      </c>
    </row>
    <row r="62" spans="1:3" x14ac:dyDescent="0.25">
      <c r="A62" s="191">
        <v>81</v>
      </c>
      <c r="B62" s="192" t="s">
        <v>880</v>
      </c>
      <c r="C62" s="193">
        <f t="shared" si="0"/>
        <v>81</v>
      </c>
    </row>
    <row r="63" spans="1:3" x14ac:dyDescent="0.25">
      <c r="A63" s="191">
        <v>82</v>
      </c>
      <c r="B63" s="192" t="s">
        <v>881</v>
      </c>
      <c r="C63" s="193">
        <f t="shared" si="0"/>
        <v>82</v>
      </c>
    </row>
    <row r="64" spans="1:3" x14ac:dyDescent="0.25">
      <c r="A64" s="191">
        <v>83</v>
      </c>
      <c r="B64" s="192" t="s">
        <v>882</v>
      </c>
      <c r="C64" s="193">
        <f t="shared" si="0"/>
        <v>83</v>
      </c>
    </row>
    <row r="65" spans="1:3" x14ac:dyDescent="0.25">
      <c r="A65" s="191">
        <v>84</v>
      </c>
      <c r="B65" s="192" t="s">
        <v>883</v>
      </c>
      <c r="C65" s="193">
        <f t="shared" si="0"/>
        <v>84</v>
      </c>
    </row>
    <row r="66" spans="1:3" x14ac:dyDescent="0.25">
      <c r="A66" s="191">
        <v>85</v>
      </c>
      <c r="B66" s="192" t="s">
        <v>884</v>
      </c>
      <c r="C66" s="193">
        <f t="shared" ref="C66:C129" si="1">VALUE(A66)</f>
        <v>85</v>
      </c>
    </row>
    <row r="67" spans="1:3" x14ac:dyDescent="0.25">
      <c r="A67" s="191">
        <v>86</v>
      </c>
      <c r="B67" s="192" t="s">
        <v>885</v>
      </c>
      <c r="C67" s="193">
        <f t="shared" si="1"/>
        <v>86</v>
      </c>
    </row>
    <row r="68" spans="1:3" x14ac:dyDescent="0.25">
      <c r="A68" s="191">
        <v>87</v>
      </c>
      <c r="B68" s="192" t="s">
        <v>886</v>
      </c>
      <c r="C68" s="193">
        <f t="shared" si="1"/>
        <v>87</v>
      </c>
    </row>
    <row r="69" spans="1:3" x14ac:dyDescent="0.25">
      <c r="A69" s="191">
        <v>88</v>
      </c>
      <c r="B69" s="192" t="s">
        <v>887</v>
      </c>
      <c r="C69" s="193">
        <f t="shared" si="1"/>
        <v>88</v>
      </c>
    </row>
    <row r="70" spans="1:3" x14ac:dyDescent="0.25">
      <c r="A70" s="191">
        <v>89</v>
      </c>
      <c r="B70" s="192" t="s">
        <v>888</v>
      </c>
      <c r="C70" s="193">
        <f t="shared" si="1"/>
        <v>89</v>
      </c>
    </row>
    <row r="71" spans="1:3" x14ac:dyDescent="0.25">
      <c r="A71" s="191">
        <v>91</v>
      </c>
      <c r="B71" s="192" t="s">
        <v>889</v>
      </c>
      <c r="C71" s="193">
        <f t="shared" si="1"/>
        <v>91</v>
      </c>
    </row>
    <row r="72" spans="1:3" x14ac:dyDescent="0.25">
      <c r="A72" s="191">
        <v>92</v>
      </c>
      <c r="B72" s="192" t="s">
        <v>890</v>
      </c>
      <c r="C72" s="193">
        <f t="shared" si="1"/>
        <v>92</v>
      </c>
    </row>
    <row r="73" spans="1:3" x14ac:dyDescent="0.25">
      <c r="A73" s="191">
        <v>93</v>
      </c>
      <c r="B73" s="192" t="s">
        <v>891</v>
      </c>
      <c r="C73" s="193">
        <f t="shared" si="1"/>
        <v>93</v>
      </c>
    </row>
    <row r="74" spans="1:3" x14ac:dyDescent="0.25">
      <c r="A74" s="191">
        <v>94</v>
      </c>
      <c r="B74" s="192" t="s">
        <v>892</v>
      </c>
      <c r="C74" s="193">
        <f t="shared" si="1"/>
        <v>94</v>
      </c>
    </row>
    <row r="75" spans="1:3" x14ac:dyDescent="0.25">
      <c r="A75" s="191">
        <v>95</v>
      </c>
      <c r="B75" s="192" t="s">
        <v>893</v>
      </c>
      <c r="C75" s="193">
        <f t="shared" si="1"/>
        <v>95</v>
      </c>
    </row>
    <row r="76" spans="1:3" x14ac:dyDescent="0.25">
      <c r="A76" s="191">
        <v>96</v>
      </c>
      <c r="B76" s="192" t="s">
        <v>894</v>
      </c>
      <c r="C76" s="193">
        <f t="shared" si="1"/>
        <v>96</v>
      </c>
    </row>
    <row r="77" spans="1:3" x14ac:dyDescent="0.25">
      <c r="A77" s="191">
        <v>97</v>
      </c>
      <c r="B77" s="192" t="s">
        <v>895</v>
      </c>
      <c r="C77" s="193">
        <f t="shared" si="1"/>
        <v>97</v>
      </c>
    </row>
    <row r="78" spans="1:3" x14ac:dyDescent="0.25">
      <c r="A78" s="191">
        <v>98</v>
      </c>
      <c r="B78" s="192" t="s">
        <v>896</v>
      </c>
      <c r="C78" s="193">
        <f t="shared" si="1"/>
        <v>98</v>
      </c>
    </row>
    <row r="79" spans="1:3" x14ac:dyDescent="0.25">
      <c r="A79" s="191">
        <v>99</v>
      </c>
      <c r="B79" s="192" t="s">
        <v>897</v>
      </c>
      <c r="C79" s="193">
        <f t="shared" si="1"/>
        <v>99</v>
      </c>
    </row>
    <row r="80" spans="1:3" x14ac:dyDescent="0.25">
      <c r="A80" s="191">
        <v>100</v>
      </c>
      <c r="B80" s="192" t="s">
        <v>898</v>
      </c>
      <c r="C80" s="193">
        <f t="shared" si="1"/>
        <v>100</v>
      </c>
    </row>
    <row r="81" spans="1:3" x14ac:dyDescent="0.25">
      <c r="A81" s="191">
        <v>101</v>
      </c>
      <c r="B81" s="192" t="s">
        <v>899</v>
      </c>
      <c r="C81" s="193">
        <f t="shared" si="1"/>
        <v>101</v>
      </c>
    </row>
    <row r="82" spans="1:3" x14ac:dyDescent="0.25">
      <c r="A82" s="191">
        <v>102</v>
      </c>
      <c r="B82" s="192" t="s">
        <v>900</v>
      </c>
      <c r="C82" s="193">
        <f t="shared" si="1"/>
        <v>102</v>
      </c>
    </row>
    <row r="83" spans="1:3" x14ac:dyDescent="0.25">
      <c r="A83" s="191">
        <v>103</v>
      </c>
      <c r="B83" s="192" t="s">
        <v>901</v>
      </c>
      <c r="C83" s="193">
        <f t="shared" si="1"/>
        <v>103</v>
      </c>
    </row>
    <row r="84" spans="1:3" x14ac:dyDescent="0.25">
      <c r="A84" s="191">
        <v>104</v>
      </c>
      <c r="B84" s="192" t="s">
        <v>902</v>
      </c>
      <c r="C84" s="193">
        <f t="shared" si="1"/>
        <v>104</v>
      </c>
    </row>
    <row r="85" spans="1:3" x14ac:dyDescent="0.25">
      <c r="A85" s="191">
        <v>105</v>
      </c>
      <c r="B85" s="192" t="s">
        <v>903</v>
      </c>
      <c r="C85" s="193">
        <f t="shared" si="1"/>
        <v>105</v>
      </c>
    </row>
    <row r="86" spans="1:3" x14ac:dyDescent="0.25">
      <c r="A86" s="191">
        <v>107</v>
      </c>
      <c r="B86" s="192" t="s">
        <v>904</v>
      </c>
      <c r="C86" s="193">
        <f t="shared" si="1"/>
        <v>107</v>
      </c>
    </row>
    <row r="87" spans="1:3" x14ac:dyDescent="0.25">
      <c r="A87" s="191">
        <v>108</v>
      </c>
      <c r="B87" s="192" t="s">
        <v>905</v>
      </c>
      <c r="C87" s="193">
        <f t="shared" si="1"/>
        <v>108</v>
      </c>
    </row>
    <row r="88" spans="1:3" x14ac:dyDescent="0.25">
      <c r="A88" s="191">
        <v>109</v>
      </c>
      <c r="B88" s="192" t="s">
        <v>906</v>
      </c>
      <c r="C88" s="193">
        <f t="shared" si="1"/>
        <v>109</v>
      </c>
    </row>
    <row r="89" spans="1:3" x14ac:dyDescent="0.25">
      <c r="A89" s="191">
        <v>110</v>
      </c>
      <c r="B89" s="192" t="s">
        <v>907</v>
      </c>
      <c r="C89" s="193">
        <f t="shared" si="1"/>
        <v>110</v>
      </c>
    </row>
    <row r="90" spans="1:3" x14ac:dyDescent="0.25">
      <c r="A90" s="191">
        <v>111</v>
      </c>
      <c r="B90" s="192" t="s">
        <v>908</v>
      </c>
      <c r="C90" s="193">
        <f t="shared" si="1"/>
        <v>111</v>
      </c>
    </row>
    <row r="91" spans="1:3" x14ac:dyDescent="0.25">
      <c r="A91" s="191">
        <v>112</v>
      </c>
      <c r="B91" s="192" t="s">
        <v>909</v>
      </c>
      <c r="C91" s="193">
        <f t="shared" si="1"/>
        <v>112</v>
      </c>
    </row>
    <row r="92" spans="1:3" x14ac:dyDescent="0.25">
      <c r="A92" s="191">
        <v>113</v>
      </c>
      <c r="B92" s="192" t="s">
        <v>910</v>
      </c>
      <c r="C92" s="193">
        <f t="shared" si="1"/>
        <v>113</v>
      </c>
    </row>
    <row r="93" spans="1:3" x14ac:dyDescent="0.25">
      <c r="A93" s="191">
        <v>114</v>
      </c>
      <c r="B93" s="192" t="s">
        <v>911</v>
      </c>
      <c r="C93" s="193">
        <f t="shared" si="1"/>
        <v>114</v>
      </c>
    </row>
    <row r="94" spans="1:3" x14ac:dyDescent="0.25">
      <c r="A94" s="191">
        <v>115</v>
      </c>
      <c r="B94" s="192" t="s">
        <v>912</v>
      </c>
      <c r="C94" s="193">
        <f t="shared" si="1"/>
        <v>115</v>
      </c>
    </row>
    <row r="95" spans="1:3" x14ac:dyDescent="0.25">
      <c r="A95" s="191">
        <v>116</v>
      </c>
      <c r="B95" s="192" t="s">
        <v>913</v>
      </c>
      <c r="C95" s="193">
        <f t="shared" si="1"/>
        <v>116</v>
      </c>
    </row>
    <row r="96" spans="1:3" x14ac:dyDescent="0.25">
      <c r="A96" s="191">
        <v>117</v>
      </c>
      <c r="B96" s="192" t="s">
        <v>914</v>
      </c>
      <c r="C96" s="193">
        <f t="shared" si="1"/>
        <v>117</v>
      </c>
    </row>
    <row r="97" spans="1:3" x14ac:dyDescent="0.25">
      <c r="A97" s="191">
        <v>118</v>
      </c>
      <c r="B97" s="192" t="s">
        <v>915</v>
      </c>
      <c r="C97" s="193">
        <f t="shared" si="1"/>
        <v>118</v>
      </c>
    </row>
    <row r="98" spans="1:3" x14ac:dyDescent="0.25">
      <c r="A98" s="191">
        <v>119</v>
      </c>
      <c r="B98" s="192" t="s">
        <v>916</v>
      </c>
      <c r="C98" s="193">
        <f t="shared" si="1"/>
        <v>119</v>
      </c>
    </row>
    <row r="99" spans="1:3" x14ac:dyDescent="0.25">
      <c r="A99" s="191">
        <v>121</v>
      </c>
      <c r="B99" s="192" t="s">
        <v>917</v>
      </c>
      <c r="C99" s="193">
        <f t="shared" si="1"/>
        <v>121</v>
      </c>
    </row>
    <row r="100" spans="1:3" x14ac:dyDescent="0.25">
      <c r="A100" s="191">
        <v>201</v>
      </c>
      <c r="B100" s="192" t="s">
        <v>918</v>
      </c>
      <c r="C100" s="193">
        <f t="shared" si="1"/>
        <v>201</v>
      </c>
    </row>
    <row r="101" spans="1:3" x14ac:dyDescent="0.25">
      <c r="A101" s="191">
        <v>202</v>
      </c>
      <c r="B101" s="192" t="s">
        <v>919</v>
      </c>
      <c r="C101" s="193">
        <f t="shared" si="1"/>
        <v>202</v>
      </c>
    </row>
    <row r="102" spans="1:3" x14ac:dyDescent="0.25">
      <c r="A102" s="191">
        <v>203</v>
      </c>
      <c r="B102" s="192" t="s">
        <v>920</v>
      </c>
      <c r="C102" s="193">
        <f t="shared" si="1"/>
        <v>203</v>
      </c>
    </row>
    <row r="103" spans="1:3" x14ac:dyDescent="0.25">
      <c r="A103" s="191">
        <v>204</v>
      </c>
      <c r="B103" s="192" t="s">
        <v>921</v>
      </c>
      <c r="C103" s="193">
        <f t="shared" si="1"/>
        <v>204</v>
      </c>
    </row>
    <row r="104" spans="1:3" x14ac:dyDescent="0.25">
      <c r="A104" s="191">
        <v>205</v>
      </c>
      <c r="B104" s="192" t="s">
        <v>922</v>
      </c>
      <c r="C104" s="193">
        <f t="shared" si="1"/>
        <v>205</v>
      </c>
    </row>
    <row r="105" spans="1:3" x14ac:dyDescent="0.25">
      <c r="A105" s="191">
        <v>206</v>
      </c>
      <c r="B105" s="192" t="s">
        <v>923</v>
      </c>
      <c r="C105" s="193">
        <f t="shared" si="1"/>
        <v>206</v>
      </c>
    </row>
    <row r="106" spans="1:3" x14ac:dyDescent="0.25">
      <c r="A106" s="191">
        <v>207</v>
      </c>
      <c r="B106" s="192" t="s">
        <v>924</v>
      </c>
      <c r="C106" s="193">
        <f t="shared" si="1"/>
        <v>207</v>
      </c>
    </row>
    <row r="107" spans="1:3" x14ac:dyDescent="0.25">
      <c r="A107" s="191">
        <v>208</v>
      </c>
      <c r="B107" s="192" t="s">
        <v>925</v>
      </c>
      <c r="C107" s="193">
        <f t="shared" si="1"/>
        <v>208</v>
      </c>
    </row>
    <row r="108" spans="1:3" x14ac:dyDescent="0.25">
      <c r="A108" s="191">
        <v>209</v>
      </c>
      <c r="B108" s="192" t="s">
        <v>926</v>
      </c>
      <c r="C108" s="193">
        <f t="shared" si="1"/>
        <v>209</v>
      </c>
    </row>
    <row r="109" spans="1:3" x14ac:dyDescent="0.25">
      <c r="A109" s="191">
        <v>210</v>
      </c>
      <c r="B109" s="192" t="s">
        <v>927</v>
      </c>
      <c r="C109" s="193">
        <f t="shared" si="1"/>
        <v>210</v>
      </c>
    </row>
    <row r="110" spans="1:3" x14ac:dyDescent="0.25">
      <c r="A110" s="191">
        <v>211</v>
      </c>
      <c r="B110" s="192" t="s">
        <v>928</v>
      </c>
      <c r="C110" s="193">
        <f t="shared" si="1"/>
        <v>211</v>
      </c>
    </row>
    <row r="111" spans="1:3" x14ac:dyDescent="0.25">
      <c r="A111" s="191">
        <v>212</v>
      </c>
      <c r="B111" s="192" t="s">
        <v>929</v>
      </c>
      <c r="C111" s="193">
        <f t="shared" si="1"/>
        <v>212</v>
      </c>
    </row>
    <row r="112" spans="1:3" x14ac:dyDescent="0.25">
      <c r="A112" s="191">
        <v>213</v>
      </c>
      <c r="B112" s="192" t="s">
        <v>930</v>
      </c>
      <c r="C112" s="193">
        <f t="shared" si="1"/>
        <v>213</v>
      </c>
    </row>
    <row r="113" spans="1:3" x14ac:dyDescent="0.25">
      <c r="A113" s="191">
        <v>214</v>
      </c>
      <c r="B113" s="192" t="s">
        <v>931</v>
      </c>
      <c r="C113" s="193">
        <f t="shared" si="1"/>
        <v>214</v>
      </c>
    </row>
    <row r="114" spans="1:3" x14ac:dyDescent="0.25">
      <c r="A114" s="191">
        <v>215</v>
      </c>
      <c r="B114" s="192" t="s">
        <v>932</v>
      </c>
      <c r="C114" s="193">
        <f t="shared" si="1"/>
        <v>215</v>
      </c>
    </row>
    <row r="115" spans="1:3" x14ac:dyDescent="0.25">
      <c r="A115" s="191">
        <v>216</v>
      </c>
      <c r="B115" s="192" t="s">
        <v>933</v>
      </c>
      <c r="C115" s="193">
        <f t="shared" si="1"/>
        <v>216</v>
      </c>
    </row>
    <row r="116" spans="1:3" x14ac:dyDescent="0.25">
      <c r="A116" s="191">
        <v>217</v>
      </c>
      <c r="B116" s="192" t="s">
        <v>934</v>
      </c>
      <c r="C116" s="193">
        <f t="shared" si="1"/>
        <v>217</v>
      </c>
    </row>
    <row r="117" spans="1:3" x14ac:dyDescent="0.25">
      <c r="A117" s="191">
        <v>218</v>
      </c>
      <c r="B117" s="192" t="s">
        <v>935</v>
      </c>
      <c r="C117" s="193">
        <f t="shared" si="1"/>
        <v>218</v>
      </c>
    </row>
    <row r="118" spans="1:3" x14ac:dyDescent="0.25">
      <c r="A118" s="191">
        <v>219</v>
      </c>
      <c r="B118" s="192" t="s">
        <v>936</v>
      </c>
      <c r="C118" s="193">
        <f t="shared" si="1"/>
        <v>219</v>
      </c>
    </row>
    <row r="119" spans="1:3" x14ac:dyDescent="0.25">
      <c r="A119" s="191">
        <v>220</v>
      </c>
      <c r="B119" s="192" t="s">
        <v>937</v>
      </c>
      <c r="C119" s="193">
        <f t="shared" si="1"/>
        <v>220</v>
      </c>
    </row>
    <row r="120" spans="1:3" x14ac:dyDescent="0.25">
      <c r="A120" s="191">
        <v>221</v>
      </c>
      <c r="B120" s="192" t="s">
        <v>938</v>
      </c>
      <c r="C120" s="193">
        <f t="shared" si="1"/>
        <v>221</v>
      </c>
    </row>
    <row r="121" spans="1:3" x14ac:dyDescent="0.25">
      <c r="A121" s="191">
        <v>222</v>
      </c>
      <c r="B121" s="192" t="s">
        <v>939</v>
      </c>
      <c r="C121" s="193">
        <f t="shared" si="1"/>
        <v>222</v>
      </c>
    </row>
    <row r="122" spans="1:3" x14ac:dyDescent="0.25">
      <c r="A122" s="191">
        <v>224</v>
      </c>
      <c r="B122" s="192" t="s">
        <v>940</v>
      </c>
      <c r="C122" s="193">
        <f t="shared" si="1"/>
        <v>224</v>
      </c>
    </row>
    <row r="123" spans="1:3" x14ac:dyDescent="0.25">
      <c r="A123" s="191">
        <v>225</v>
      </c>
      <c r="B123" s="192" t="s">
        <v>941</v>
      </c>
      <c r="C123" s="193">
        <f t="shared" si="1"/>
        <v>225</v>
      </c>
    </row>
    <row r="124" spans="1:3" ht="15.75" thickBot="1" x14ac:dyDescent="0.3">
      <c r="A124" s="194">
        <v>226</v>
      </c>
      <c r="B124" s="195" t="s">
        <v>942</v>
      </c>
      <c r="C124" s="193">
        <f t="shared" si="1"/>
        <v>226</v>
      </c>
    </row>
    <row r="125" spans="1:3" x14ac:dyDescent="0.25">
      <c r="A125" s="191">
        <v>227</v>
      </c>
      <c r="B125" s="196" t="s">
        <v>943</v>
      </c>
      <c r="C125" s="193">
        <f t="shared" si="1"/>
        <v>227</v>
      </c>
    </row>
    <row r="126" spans="1:3" x14ac:dyDescent="0.25">
      <c r="A126" s="191">
        <v>228</v>
      </c>
      <c r="B126" s="192" t="s">
        <v>944</v>
      </c>
      <c r="C126" s="193">
        <f t="shared" si="1"/>
        <v>228</v>
      </c>
    </row>
    <row r="127" spans="1:3" x14ac:dyDescent="0.25">
      <c r="A127" s="197">
        <v>229</v>
      </c>
      <c r="B127" s="192" t="s">
        <v>945</v>
      </c>
      <c r="C127" s="193">
        <f t="shared" si="1"/>
        <v>229</v>
      </c>
    </row>
    <row r="128" spans="1:3" x14ac:dyDescent="0.25">
      <c r="A128" s="197">
        <v>230</v>
      </c>
      <c r="B128" s="192" t="s">
        <v>946</v>
      </c>
      <c r="C128" s="193">
        <f t="shared" si="1"/>
        <v>230</v>
      </c>
    </row>
    <row r="129" spans="1:3" x14ac:dyDescent="0.25">
      <c r="A129" s="191">
        <v>231</v>
      </c>
      <c r="B129" s="192" t="s">
        <v>947</v>
      </c>
      <c r="C129" s="193">
        <f t="shared" si="1"/>
        <v>231</v>
      </c>
    </row>
    <row r="130" spans="1:3" x14ac:dyDescent="0.25">
      <c r="A130" s="191">
        <v>232</v>
      </c>
      <c r="B130" s="192" t="s">
        <v>948</v>
      </c>
      <c r="C130" s="193">
        <f t="shared" ref="C130:C152" si="2">VALUE(A130)</f>
        <v>232</v>
      </c>
    </row>
    <row r="131" spans="1:3" x14ac:dyDescent="0.25">
      <c r="A131" s="191">
        <v>233</v>
      </c>
      <c r="B131" s="192" t="s">
        <v>949</v>
      </c>
      <c r="C131" s="193">
        <f t="shared" si="2"/>
        <v>233</v>
      </c>
    </row>
    <row r="132" spans="1:3" x14ac:dyDescent="0.25">
      <c r="A132" s="191">
        <v>234</v>
      </c>
      <c r="B132" s="192" t="s">
        <v>950</v>
      </c>
      <c r="C132" s="193">
        <f t="shared" si="2"/>
        <v>234</v>
      </c>
    </row>
    <row r="133" spans="1:3" x14ac:dyDescent="0.25">
      <c r="A133" s="191">
        <v>235</v>
      </c>
      <c r="B133" s="192" t="s">
        <v>951</v>
      </c>
      <c r="C133" s="193">
        <f t="shared" si="2"/>
        <v>235</v>
      </c>
    </row>
    <row r="134" spans="1:3" x14ac:dyDescent="0.25">
      <c r="A134" s="191">
        <v>236</v>
      </c>
      <c r="B134" s="192" t="s">
        <v>952</v>
      </c>
      <c r="C134" s="193">
        <f t="shared" si="2"/>
        <v>236</v>
      </c>
    </row>
    <row r="135" spans="1:3" x14ac:dyDescent="0.25">
      <c r="A135" s="191">
        <v>237</v>
      </c>
      <c r="B135" s="192" t="s">
        <v>953</v>
      </c>
      <c r="C135" s="193">
        <f t="shared" si="2"/>
        <v>237</v>
      </c>
    </row>
    <row r="136" spans="1:3" x14ac:dyDescent="0.25">
      <c r="A136" s="191">
        <v>238</v>
      </c>
      <c r="B136" s="192" t="s">
        <v>954</v>
      </c>
      <c r="C136" s="193">
        <f t="shared" si="2"/>
        <v>238</v>
      </c>
    </row>
    <row r="137" spans="1:3" x14ac:dyDescent="0.25">
      <c r="A137" s="191">
        <v>239</v>
      </c>
      <c r="B137" s="192" t="s">
        <v>955</v>
      </c>
      <c r="C137" s="193">
        <f t="shared" si="2"/>
        <v>239</v>
      </c>
    </row>
    <row r="138" spans="1:3" x14ac:dyDescent="0.25">
      <c r="A138" s="191">
        <v>240</v>
      </c>
      <c r="B138" s="192" t="s">
        <v>956</v>
      </c>
      <c r="C138" s="193">
        <f t="shared" si="2"/>
        <v>240</v>
      </c>
    </row>
    <row r="139" spans="1:3" x14ac:dyDescent="0.25">
      <c r="A139" s="191">
        <v>241</v>
      </c>
      <c r="B139" s="192" t="s">
        <v>957</v>
      </c>
      <c r="C139" s="193">
        <f t="shared" si="2"/>
        <v>241</v>
      </c>
    </row>
    <row r="140" spans="1:3" x14ac:dyDescent="0.25">
      <c r="A140" s="191">
        <v>242</v>
      </c>
      <c r="B140" s="192" t="s">
        <v>958</v>
      </c>
      <c r="C140" s="193">
        <f t="shared" si="2"/>
        <v>242</v>
      </c>
    </row>
    <row r="141" spans="1:3" x14ac:dyDescent="0.25">
      <c r="A141" s="191">
        <v>243</v>
      </c>
      <c r="B141" s="192" t="s">
        <v>959</v>
      </c>
      <c r="C141" s="193">
        <f t="shared" si="2"/>
        <v>243</v>
      </c>
    </row>
    <row r="142" spans="1:3" x14ac:dyDescent="0.25">
      <c r="A142" s="191">
        <v>244</v>
      </c>
      <c r="B142" s="192" t="s">
        <v>960</v>
      </c>
      <c r="C142" s="193">
        <f t="shared" si="2"/>
        <v>244</v>
      </c>
    </row>
    <row r="143" spans="1:3" x14ac:dyDescent="0.25">
      <c r="A143" s="191">
        <v>250</v>
      </c>
      <c r="B143" s="192" t="s">
        <v>961</v>
      </c>
      <c r="C143" s="193">
        <f t="shared" si="2"/>
        <v>250</v>
      </c>
    </row>
    <row r="144" spans="1:3" x14ac:dyDescent="0.25">
      <c r="A144" s="198">
        <v>310</v>
      </c>
      <c r="B144" s="192" t="s">
        <v>962</v>
      </c>
      <c r="C144" s="193">
        <f t="shared" si="2"/>
        <v>310</v>
      </c>
    </row>
    <row r="145" spans="1:3" x14ac:dyDescent="0.25">
      <c r="A145" s="198">
        <v>311</v>
      </c>
      <c r="B145" s="192" t="s">
        <v>963</v>
      </c>
      <c r="C145" s="193">
        <f t="shared" si="2"/>
        <v>311</v>
      </c>
    </row>
    <row r="146" spans="1:3" x14ac:dyDescent="0.25">
      <c r="A146" s="198">
        <v>324</v>
      </c>
      <c r="B146" s="192" t="s">
        <v>964</v>
      </c>
      <c r="C146" s="193">
        <f t="shared" si="2"/>
        <v>324</v>
      </c>
    </row>
    <row r="147" spans="1:3" x14ac:dyDescent="0.25">
      <c r="A147" s="198">
        <v>326</v>
      </c>
      <c r="B147" s="192" t="s">
        <v>965</v>
      </c>
      <c r="C147" s="193">
        <f t="shared" si="2"/>
        <v>326</v>
      </c>
    </row>
    <row r="148" spans="1:3" x14ac:dyDescent="0.25">
      <c r="A148" s="198">
        <v>330</v>
      </c>
      <c r="B148" s="192" t="s">
        <v>966</v>
      </c>
      <c r="C148" s="193">
        <f t="shared" si="2"/>
        <v>330</v>
      </c>
    </row>
    <row r="149" spans="1:3" ht="15.75" thickBot="1" x14ac:dyDescent="0.3">
      <c r="A149" s="194">
        <v>500</v>
      </c>
      <c r="B149" s="195" t="s">
        <v>967</v>
      </c>
      <c r="C149" s="193">
        <f t="shared" si="2"/>
        <v>500</v>
      </c>
    </row>
    <row r="150" spans="1:3" x14ac:dyDescent="0.25">
      <c r="A150" s="191">
        <v>223</v>
      </c>
      <c r="B150" s="192" t="s">
        <v>968</v>
      </c>
      <c r="C150" s="193">
        <f t="shared" si="2"/>
        <v>223</v>
      </c>
    </row>
    <row r="151" spans="1:3" x14ac:dyDescent="0.25">
      <c r="A151" s="191">
        <v>521</v>
      </c>
      <c r="B151" s="192" t="s">
        <v>969</v>
      </c>
      <c r="C151" s="193">
        <f t="shared" si="2"/>
        <v>521</v>
      </c>
    </row>
    <row r="152" spans="1:3" ht="15.75" thickBot="1" x14ac:dyDescent="0.3">
      <c r="A152" s="194">
        <v>581</v>
      </c>
      <c r="B152" s="195" t="s">
        <v>970</v>
      </c>
      <c r="C152" s="193">
        <f t="shared" si="2"/>
        <v>581</v>
      </c>
    </row>
    <row r="153" spans="1:3" x14ac:dyDescent="0.25">
      <c r="A153" s="198"/>
      <c r="B153" s="192"/>
      <c r="C153" s="193"/>
    </row>
    <row r="154" spans="1:3" x14ac:dyDescent="0.25">
      <c r="A154" s="190"/>
      <c r="B154" s="190"/>
      <c r="C154" s="190"/>
    </row>
    <row r="155" spans="1:3" x14ac:dyDescent="0.25">
      <c r="A155" s="190"/>
      <c r="B155" s="190"/>
      <c r="C155" s="190"/>
    </row>
    <row r="156" spans="1:3" x14ac:dyDescent="0.25">
      <c r="A156" s="190"/>
      <c r="B156" s="190"/>
      <c r="C156" s="190"/>
    </row>
    <row r="157" spans="1:3" x14ac:dyDescent="0.25">
      <c r="A157" s="190"/>
      <c r="B157" s="190"/>
      <c r="C157" s="190"/>
    </row>
    <row r="158" spans="1:3" x14ac:dyDescent="0.25">
      <c r="A158" s="190"/>
      <c r="B158" s="190"/>
      <c r="C158" s="190"/>
    </row>
    <row r="159" spans="1:3" x14ac:dyDescent="0.25">
      <c r="A159" s="190"/>
      <c r="B159" s="190"/>
      <c r="C159" s="190"/>
    </row>
    <row r="160" spans="1:3" x14ac:dyDescent="0.25">
      <c r="A160" s="13">
        <v>41112</v>
      </c>
      <c r="B160" s="13" t="s">
        <v>134</v>
      </c>
    </row>
    <row r="161" spans="1:2" x14ac:dyDescent="0.25">
      <c r="A161" s="13">
        <v>41113</v>
      </c>
      <c r="B161" s="13" t="s">
        <v>270</v>
      </c>
    </row>
    <row r="162" spans="1:2" x14ac:dyDescent="0.25">
      <c r="A162" s="13">
        <v>41114</v>
      </c>
      <c r="B162" s="13" t="s">
        <v>204</v>
      </c>
    </row>
    <row r="163" spans="1:2" x14ac:dyDescent="0.25">
      <c r="A163" s="13">
        <v>41115</v>
      </c>
      <c r="B163" s="13" t="s">
        <v>133</v>
      </c>
    </row>
    <row r="164" spans="1:2" x14ac:dyDescent="0.25">
      <c r="A164" s="13">
        <v>41116</v>
      </c>
      <c r="B164" s="13" t="s">
        <v>164</v>
      </c>
    </row>
    <row r="165" spans="1:2" x14ac:dyDescent="0.25">
      <c r="A165" s="13">
        <v>41117</v>
      </c>
      <c r="B165" s="13" t="s">
        <v>167</v>
      </c>
    </row>
    <row r="166" spans="1:2" x14ac:dyDescent="0.25">
      <c r="A166" s="13">
        <v>41118</v>
      </c>
      <c r="B166" s="13" t="s">
        <v>192</v>
      </c>
    </row>
    <row r="167" spans="1:2" x14ac:dyDescent="0.25">
      <c r="A167" s="13">
        <v>41119</v>
      </c>
      <c r="B167" s="13" t="s">
        <v>214</v>
      </c>
    </row>
    <row r="168" spans="1:2" x14ac:dyDescent="0.25">
      <c r="A168" s="13">
        <v>41120</v>
      </c>
      <c r="B168" s="13" t="s">
        <v>213</v>
      </c>
    </row>
    <row r="169" spans="1:2" x14ac:dyDescent="0.25">
      <c r="A169" s="13">
        <v>41103</v>
      </c>
      <c r="B169" s="13" t="s">
        <v>232</v>
      </c>
    </row>
    <row r="170" spans="1:2" x14ac:dyDescent="0.25">
      <c r="A170" s="13">
        <v>41121</v>
      </c>
      <c r="B170" s="13" t="s">
        <v>195</v>
      </c>
    </row>
    <row r="171" spans="1:2" x14ac:dyDescent="0.25">
      <c r="A171" s="13">
        <v>41122</v>
      </c>
      <c r="B171" s="13" t="s">
        <v>238</v>
      </c>
    </row>
    <row r="172" spans="1:2" x14ac:dyDescent="0.25">
      <c r="A172" s="13">
        <v>41123</v>
      </c>
      <c r="B172" s="13" t="s">
        <v>200</v>
      </c>
    </row>
    <row r="173" spans="1:2" x14ac:dyDescent="0.25">
      <c r="A173" s="13">
        <v>41124</v>
      </c>
      <c r="B173" s="13" t="s">
        <v>169</v>
      </c>
    </row>
    <row r="174" spans="1:2" x14ac:dyDescent="0.25">
      <c r="A174" s="13">
        <v>41125</v>
      </c>
      <c r="B174" s="13" t="s">
        <v>212</v>
      </c>
    </row>
    <row r="175" spans="1:2" x14ac:dyDescent="0.25">
      <c r="A175" s="13">
        <v>41126</v>
      </c>
      <c r="B175" s="13" t="s">
        <v>181</v>
      </c>
    </row>
    <row r="176" spans="1:2" x14ac:dyDescent="0.25">
      <c r="A176" s="13">
        <v>41127</v>
      </c>
      <c r="B176" s="13" t="s">
        <v>199</v>
      </c>
    </row>
    <row r="177" spans="1:2" x14ac:dyDescent="0.25">
      <c r="A177" s="13">
        <v>41128</v>
      </c>
      <c r="B177" s="13" t="s">
        <v>211</v>
      </c>
    </row>
    <row r="178" spans="1:2" x14ac:dyDescent="0.25">
      <c r="A178" s="13">
        <v>41129</v>
      </c>
      <c r="B178" s="13" t="s">
        <v>182</v>
      </c>
    </row>
    <row r="179" spans="1:2" x14ac:dyDescent="0.25">
      <c r="A179" s="13">
        <v>41130</v>
      </c>
      <c r="B179" s="13" t="s">
        <v>183</v>
      </c>
    </row>
    <row r="180" spans="1:2" x14ac:dyDescent="0.25">
      <c r="A180" s="13">
        <v>41104</v>
      </c>
      <c r="B180" s="13" t="s">
        <v>228</v>
      </c>
    </row>
    <row r="181" spans="1:2" x14ac:dyDescent="0.25">
      <c r="A181" s="13">
        <v>41105</v>
      </c>
      <c r="B181" s="13" t="s">
        <v>171</v>
      </c>
    </row>
    <row r="182" spans="1:2" x14ac:dyDescent="0.25">
      <c r="A182" s="13">
        <v>41106</v>
      </c>
      <c r="B182" s="13" t="s">
        <v>165</v>
      </c>
    </row>
    <row r="183" spans="1:2" x14ac:dyDescent="0.25">
      <c r="A183" s="13">
        <v>41108</v>
      </c>
      <c r="B183" s="13" t="s">
        <v>234</v>
      </c>
    </row>
    <row r="184" spans="1:2" x14ac:dyDescent="0.25">
      <c r="A184" s="13">
        <v>41107</v>
      </c>
      <c r="B184" s="13" t="s">
        <v>172</v>
      </c>
    </row>
    <row r="185" spans="1:2" x14ac:dyDescent="0.25">
      <c r="A185" s="13">
        <v>41109</v>
      </c>
      <c r="B185" s="13" t="s">
        <v>184</v>
      </c>
    </row>
    <row r="186" spans="1:2" x14ac:dyDescent="0.25">
      <c r="A186" s="13">
        <v>41110</v>
      </c>
      <c r="B186" s="13" t="s">
        <v>180</v>
      </c>
    </row>
    <row r="187" spans="1:2" x14ac:dyDescent="0.25">
      <c r="A187" s="13">
        <v>43400</v>
      </c>
      <c r="B187" s="13" t="s">
        <v>218</v>
      </c>
    </row>
    <row r="188" spans="1:2" x14ac:dyDescent="0.25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5" x14ac:dyDescent="0.25"/>
  <cols>
    <col min="3" max="3" width="63.5703125" customWidth="1"/>
    <col min="5" max="5" width="91" customWidth="1"/>
    <col min="11" max="11" width="51.140625" customWidth="1"/>
  </cols>
  <sheetData>
    <row r="1" spans="2:11" ht="23.25" x14ac:dyDescent="0.35">
      <c r="B1" s="25" t="s">
        <v>0</v>
      </c>
      <c r="E1" s="24" t="s">
        <v>534</v>
      </c>
      <c r="I1" s="24" t="s">
        <v>59</v>
      </c>
    </row>
    <row r="2" spans="2:11" ht="15.75" thickBot="1" x14ac:dyDescent="0.3"/>
    <row r="3" spans="2:11" x14ac:dyDescent="0.25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 x14ac:dyDescent="0.25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 x14ac:dyDescent="0.25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 x14ac:dyDescent="0.25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 x14ac:dyDescent="0.25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 x14ac:dyDescent="0.25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25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25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 x14ac:dyDescent="0.25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 x14ac:dyDescent="0.25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 x14ac:dyDescent="0.25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 x14ac:dyDescent="0.25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 x14ac:dyDescent="0.25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25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 x14ac:dyDescent="0.25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 x14ac:dyDescent="0.25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 x14ac:dyDescent="0.25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25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 x14ac:dyDescent="0.25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25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25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 x14ac:dyDescent="0.25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 x14ac:dyDescent="0.25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 x14ac:dyDescent="0.25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 x14ac:dyDescent="0.25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 x14ac:dyDescent="0.25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 x14ac:dyDescent="0.25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 x14ac:dyDescent="0.25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 x14ac:dyDescent="0.25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 x14ac:dyDescent="0.25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 x14ac:dyDescent="0.25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25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 x14ac:dyDescent="0.25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25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 x14ac:dyDescent="0.25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 x14ac:dyDescent="0.25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25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 x14ac:dyDescent="0.25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 x14ac:dyDescent="0.25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 x14ac:dyDescent="0.25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 x14ac:dyDescent="0.25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 x14ac:dyDescent="0.25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 x14ac:dyDescent="0.25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25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25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25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 x14ac:dyDescent="0.25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25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 x14ac:dyDescent="0.25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 x14ac:dyDescent="0.25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 x14ac:dyDescent="0.25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 x14ac:dyDescent="0.25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25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 x14ac:dyDescent="0.25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25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 x14ac:dyDescent="0.25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45" x14ac:dyDescent="0.25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 x14ac:dyDescent="0.25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 x14ac:dyDescent="0.25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 x14ac:dyDescent="0.25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25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25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 x14ac:dyDescent="0.25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 x14ac:dyDescent="0.2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 x14ac:dyDescent="0.25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25">
      <c r="H68" s="45"/>
      <c r="I68" s="17"/>
      <c r="J68">
        <v>711</v>
      </c>
      <c r="K68" t="s">
        <v>22</v>
      </c>
    </row>
    <row r="69" spans="2:11" x14ac:dyDescent="0.25">
      <c r="J69">
        <v>712</v>
      </c>
      <c r="K69" t="s">
        <v>23</v>
      </c>
    </row>
    <row r="70" spans="2:11" x14ac:dyDescent="0.25">
      <c r="J70">
        <v>713</v>
      </c>
      <c r="K70" t="s">
        <v>24</v>
      </c>
    </row>
    <row r="71" spans="2:11" x14ac:dyDescent="0.25">
      <c r="J71">
        <v>714</v>
      </c>
      <c r="K71" t="s">
        <v>25</v>
      </c>
    </row>
    <row r="72" spans="2:11" x14ac:dyDescent="0.25">
      <c r="J72">
        <v>715</v>
      </c>
      <c r="K72" t="s">
        <v>26</v>
      </c>
    </row>
    <row r="73" spans="2:11" x14ac:dyDescent="0.25">
      <c r="J73">
        <v>716</v>
      </c>
      <c r="K73" t="s">
        <v>27</v>
      </c>
    </row>
    <row r="74" spans="2:11" x14ac:dyDescent="0.25">
      <c r="J74">
        <v>717</v>
      </c>
      <c r="K74" t="s">
        <v>28</v>
      </c>
    </row>
    <row r="75" spans="2:11" x14ac:dyDescent="0.25">
      <c r="J75">
        <v>719</v>
      </c>
      <c r="K75" t="s">
        <v>29</v>
      </c>
    </row>
    <row r="76" spans="2:11" x14ac:dyDescent="0.25">
      <c r="J76">
        <v>721</v>
      </c>
      <c r="K76" t="s">
        <v>30</v>
      </c>
    </row>
    <row r="77" spans="2:11" x14ac:dyDescent="0.25">
      <c r="J77">
        <v>722</v>
      </c>
      <c r="K77" t="s">
        <v>31</v>
      </c>
    </row>
    <row r="78" spans="2:11" x14ac:dyDescent="0.25">
      <c r="J78">
        <v>731</v>
      </c>
      <c r="K78" t="s">
        <v>32</v>
      </c>
    </row>
    <row r="79" spans="2:11" x14ac:dyDescent="0.25">
      <c r="J79">
        <v>732</v>
      </c>
      <c r="K79" t="s">
        <v>33</v>
      </c>
    </row>
    <row r="80" spans="2:11" x14ac:dyDescent="0.25">
      <c r="J80">
        <v>733</v>
      </c>
      <c r="K80" t="s">
        <v>34</v>
      </c>
    </row>
    <row r="81" spans="10:11" x14ac:dyDescent="0.25">
      <c r="J81">
        <v>741</v>
      </c>
      <c r="K81" t="s">
        <v>35</v>
      </c>
    </row>
    <row r="82" spans="10:11" x14ac:dyDescent="0.25">
      <c r="J82">
        <v>742</v>
      </c>
      <c r="K82" t="s">
        <v>36</v>
      </c>
    </row>
    <row r="83" spans="10:11" x14ac:dyDescent="0.25">
      <c r="J83">
        <v>743</v>
      </c>
      <c r="K83" t="s">
        <v>37</v>
      </c>
    </row>
    <row r="84" spans="10:11" x14ac:dyDescent="0.25">
      <c r="J84">
        <v>744</v>
      </c>
      <c r="K84" t="s">
        <v>38</v>
      </c>
    </row>
    <row r="85" spans="10:11" x14ac:dyDescent="0.25">
      <c r="J85">
        <v>745</v>
      </c>
      <c r="K85" t="s">
        <v>39</v>
      </c>
    </row>
    <row r="86" spans="10:11" x14ac:dyDescent="0.25">
      <c r="J86">
        <v>771</v>
      </c>
      <c r="K86" t="s">
        <v>40</v>
      </c>
    </row>
    <row r="87" spans="10:11" x14ac:dyDescent="0.25">
      <c r="J87">
        <v>772</v>
      </c>
      <c r="K87" t="s">
        <v>41</v>
      </c>
    </row>
    <row r="88" spans="10:11" x14ac:dyDescent="0.25">
      <c r="J88">
        <v>781</v>
      </c>
      <c r="K88" t="s">
        <v>42</v>
      </c>
    </row>
    <row r="89" spans="10:11" x14ac:dyDescent="0.25">
      <c r="J89">
        <v>791</v>
      </c>
      <c r="K89" t="s">
        <v>43</v>
      </c>
    </row>
    <row r="90" spans="10:11" x14ac:dyDescent="0.25">
      <c r="J90">
        <v>811</v>
      </c>
      <c r="K90" t="s">
        <v>44</v>
      </c>
    </row>
    <row r="91" spans="10:11" x14ac:dyDescent="0.25">
      <c r="J91">
        <v>812</v>
      </c>
      <c r="K91" t="s">
        <v>45</v>
      </c>
    </row>
    <row r="92" spans="10:11" x14ac:dyDescent="0.25">
      <c r="J92">
        <v>813</v>
      </c>
      <c r="K92" t="s">
        <v>46</v>
      </c>
    </row>
    <row r="93" spans="10:11" x14ac:dyDescent="0.25">
      <c r="J93">
        <v>821</v>
      </c>
      <c r="K93" t="s">
        <v>47</v>
      </c>
    </row>
    <row r="94" spans="10:11" x14ac:dyDescent="0.25">
      <c r="J94">
        <v>822</v>
      </c>
      <c r="K94" t="s">
        <v>48</v>
      </c>
    </row>
    <row r="95" spans="10:11" x14ac:dyDescent="0.25">
      <c r="J95">
        <v>823</v>
      </c>
      <c r="K95" t="s">
        <v>49</v>
      </c>
    </row>
    <row r="96" spans="10:11" x14ac:dyDescent="0.25">
      <c r="J96">
        <v>831</v>
      </c>
      <c r="K96" t="s">
        <v>50</v>
      </c>
    </row>
    <row r="97" spans="10:11" x14ac:dyDescent="0.25">
      <c r="J97">
        <v>841</v>
      </c>
      <c r="K97" t="s">
        <v>51</v>
      </c>
    </row>
    <row r="98" spans="10:11" x14ac:dyDescent="0.25">
      <c r="J98">
        <v>842</v>
      </c>
      <c r="K98" t="s">
        <v>52</v>
      </c>
    </row>
    <row r="99" spans="10:11" x14ac:dyDescent="0.25">
      <c r="J99">
        <v>843</v>
      </c>
      <c r="K99" t="s">
        <v>53</v>
      </c>
    </row>
    <row r="100" spans="10:11" x14ac:dyDescent="0.25">
      <c r="J100">
        <v>911</v>
      </c>
      <c r="K100" t="s">
        <v>54</v>
      </c>
    </row>
    <row r="101" spans="10:11" x14ac:dyDescent="0.25">
      <c r="J101">
        <v>912</v>
      </c>
      <c r="K101" t="s">
        <v>55</v>
      </c>
    </row>
    <row r="102" spans="10:11" x14ac:dyDescent="0.25">
      <c r="J102">
        <v>921</v>
      </c>
      <c r="K102" t="s">
        <v>56</v>
      </c>
    </row>
    <row r="103" spans="10:11" x14ac:dyDescent="0.25">
      <c r="J103">
        <v>922</v>
      </c>
      <c r="K103" t="s">
        <v>57</v>
      </c>
    </row>
    <row r="104" spans="10:11" x14ac:dyDescent="0.25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 x14ac:dyDescent="0.2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 x14ac:dyDescent="0.25">
      <c r="A3" s="26" t="s">
        <v>539</v>
      </c>
      <c r="B3" s="15"/>
      <c r="C3" s="15"/>
      <c r="D3" s="14"/>
      <c r="E3" s="14"/>
      <c r="F3" s="27"/>
    </row>
    <row r="4" spans="1:6" x14ac:dyDescent="0.25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 x14ac:dyDescent="0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 x14ac:dyDescent="0.25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 x14ac:dyDescent="0.25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 x14ac:dyDescent="0.25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 x14ac:dyDescent="0.25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 x14ac:dyDescent="0.25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 x14ac:dyDescent="0.25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 x14ac:dyDescent="0.25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 x14ac:dyDescent="0.25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 x14ac:dyDescent="0.25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 x14ac:dyDescent="0.25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 x14ac:dyDescent="0.25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 x14ac:dyDescent="0.25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 x14ac:dyDescent="0.25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 x14ac:dyDescent="0.25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 x14ac:dyDescent="0.25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 x14ac:dyDescent="0.25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 x14ac:dyDescent="0.25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 x14ac:dyDescent="0.25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 x14ac:dyDescent="0.25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 x14ac:dyDescent="0.25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 x14ac:dyDescent="0.25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 x14ac:dyDescent="0.25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 x14ac:dyDescent="0.25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 x14ac:dyDescent="0.25">
      <c r="A29" s="46"/>
      <c r="B29" s="43"/>
      <c r="C29" s="43"/>
      <c r="D29" s="15"/>
      <c r="E29" s="47"/>
      <c r="F29" s="29"/>
    </row>
    <row r="30" spans="1:6" x14ac:dyDescent="0.25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 x14ac:dyDescent="0.25">
      <c r="A31" s="46"/>
      <c r="B31" s="43"/>
      <c r="C31" s="43"/>
      <c r="D31" s="48" t="s">
        <v>612</v>
      </c>
      <c r="E31" s="49" t="s">
        <v>62</v>
      </c>
      <c r="F31" s="29"/>
    </row>
    <row r="32" spans="1:6" x14ac:dyDescent="0.25">
      <c r="A32" s="46"/>
      <c r="B32" s="43"/>
      <c r="C32" s="43"/>
      <c r="D32" s="48" t="s">
        <v>613</v>
      </c>
      <c r="E32" s="49" t="s">
        <v>63</v>
      </c>
      <c r="F32" s="29"/>
    </row>
    <row r="33" spans="1:6" x14ac:dyDescent="0.25">
      <c r="A33" s="46"/>
      <c r="B33" s="43"/>
      <c r="C33" s="43"/>
      <c r="D33" s="48" t="s">
        <v>614</v>
      </c>
      <c r="E33" s="49" t="s">
        <v>64</v>
      </c>
      <c r="F33" s="29"/>
    </row>
    <row r="34" spans="1:6" x14ac:dyDescent="0.25">
      <c r="A34" s="46"/>
      <c r="B34" s="43"/>
      <c r="C34" s="43"/>
      <c r="D34" s="48" t="s">
        <v>615</v>
      </c>
      <c r="E34" s="49" t="s">
        <v>65</v>
      </c>
      <c r="F34" s="29"/>
    </row>
    <row r="35" spans="1:6" x14ac:dyDescent="0.25">
      <c r="A35" s="46"/>
      <c r="B35" s="43"/>
      <c r="C35" s="43"/>
      <c r="D35" s="48" t="s">
        <v>616</v>
      </c>
      <c r="E35" s="49" t="s">
        <v>66</v>
      </c>
      <c r="F35" s="29"/>
    </row>
    <row r="36" spans="1:6" x14ac:dyDescent="0.25">
      <c r="A36" s="46"/>
      <c r="B36" s="43"/>
      <c r="C36" s="43"/>
      <c r="D36" s="48" t="s">
        <v>617</v>
      </c>
      <c r="E36" s="49" t="s">
        <v>67</v>
      </c>
      <c r="F36" s="29"/>
    </row>
    <row r="37" spans="1:6" x14ac:dyDescent="0.25">
      <c r="A37" s="46"/>
      <c r="B37" s="43"/>
      <c r="C37" s="43"/>
      <c r="D37" s="48" t="s">
        <v>618</v>
      </c>
      <c r="E37" s="49" t="s">
        <v>68</v>
      </c>
      <c r="F37" s="29"/>
    </row>
    <row r="38" spans="1:6" x14ac:dyDescent="0.25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25">
      <c r="A39" s="46"/>
      <c r="D39" s="48" t="s">
        <v>71</v>
      </c>
      <c r="E39" s="49" t="s">
        <v>72</v>
      </c>
      <c r="F39" s="29"/>
    </row>
    <row r="40" spans="1:6" x14ac:dyDescent="0.25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25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25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25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25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25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25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25">
      <c r="A47" s="46"/>
      <c r="D47" s="48" t="s">
        <v>87</v>
      </c>
      <c r="E47" s="49" t="s">
        <v>88</v>
      </c>
      <c r="F47" s="29"/>
    </row>
    <row r="48" spans="1:6" x14ac:dyDescent="0.25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25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25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25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25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25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25">
      <c r="A54" s="46"/>
      <c r="B54" s="43"/>
      <c r="C54" s="43"/>
      <c r="D54" s="15"/>
      <c r="E54" s="47"/>
      <c r="F54" s="29"/>
    </row>
    <row r="55" spans="1:6" x14ac:dyDescent="0.25">
      <c r="A55" s="46"/>
      <c r="B55" s="43"/>
      <c r="C55" s="43"/>
      <c r="D55" s="15"/>
      <c r="E55" s="47"/>
      <c r="F55" s="29"/>
    </row>
    <row r="56" spans="1:6" x14ac:dyDescent="0.25">
      <c r="A56" s="46"/>
      <c r="B56" s="43"/>
      <c r="C56" s="43"/>
      <c r="D56" s="15"/>
      <c r="E56" s="47"/>
      <c r="F56" s="29"/>
    </row>
    <row r="57" spans="1:6" x14ac:dyDescent="0.25">
      <c r="A57" s="46"/>
      <c r="B57" s="43"/>
      <c r="C57" s="43"/>
      <c r="D57" s="15"/>
      <c r="E57" s="47"/>
      <c r="F57" s="29"/>
    </row>
    <row r="58" spans="1:6" x14ac:dyDescent="0.25">
      <c r="A58" s="46"/>
      <c r="B58" s="43"/>
      <c r="C58" s="43"/>
      <c r="D58" s="15"/>
      <c r="E58" s="47"/>
      <c r="F58" s="29"/>
    </row>
    <row r="59" spans="1:6" x14ac:dyDescent="0.25">
      <c r="A59" s="33" t="s">
        <v>455</v>
      </c>
      <c r="B59" s="34"/>
      <c r="C59" s="34"/>
      <c r="D59" s="35"/>
      <c r="E59" s="35"/>
      <c r="F59" s="36">
        <v>43</v>
      </c>
    </row>
    <row r="60" spans="1:6" ht="26.25" x14ac:dyDescent="0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 x14ac:dyDescent="0.25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 x14ac:dyDescent="0.25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 x14ac:dyDescent="0.25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 x14ac:dyDescent="0.25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 x14ac:dyDescent="0.25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 x14ac:dyDescent="0.25">
      <c r="D66" s="42" t="s">
        <v>584</v>
      </c>
      <c r="E66" s="39" t="s">
        <v>607</v>
      </c>
      <c r="G66" t="s">
        <v>606</v>
      </c>
      <c r="H66" s="38">
        <v>40389</v>
      </c>
    </row>
    <row r="67" spans="1:8" x14ac:dyDescent="0.25">
      <c r="D67" s="42" t="s">
        <v>586</v>
      </c>
      <c r="E67" s="39" t="s">
        <v>608</v>
      </c>
      <c r="G67" t="s">
        <v>606</v>
      </c>
      <c r="H67" s="38">
        <v>40389</v>
      </c>
    </row>
    <row r="68" spans="1:8" x14ac:dyDescent="0.25">
      <c r="D68" s="42" t="s">
        <v>604</v>
      </c>
      <c r="E68" s="39" t="s">
        <v>609</v>
      </c>
      <c r="G68" t="s">
        <v>606</v>
      </c>
      <c r="H68" s="38">
        <v>40389</v>
      </c>
    </row>
    <row r="69" spans="1:8" x14ac:dyDescent="0.25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 x14ac:dyDescent="0.25">
      <c r="D70" s="40" t="s">
        <v>590</v>
      </c>
      <c r="E70" s="39" t="s">
        <v>364</v>
      </c>
      <c r="G70" t="s">
        <v>606</v>
      </c>
      <c r="H70" s="38">
        <v>40389</v>
      </c>
    </row>
    <row r="71" spans="1:8" x14ac:dyDescent="0.25">
      <c r="D71" s="40" t="s">
        <v>592</v>
      </c>
      <c r="E71" s="39" t="s">
        <v>623</v>
      </c>
      <c r="G71" t="s">
        <v>606</v>
      </c>
      <c r="H71" s="38">
        <v>40389</v>
      </c>
    </row>
    <row r="72" spans="1:8" x14ac:dyDescent="0.25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 x14ac:dyDescent="0.25">
      <c r="D73" s="41" t="s">
        <v>612</v>
      </c>
      <c r="E73" s="39" t="s">
        <v>631</v>
      </c>
      <c r="G73" t="s">
        <v>606</v>
      </c>
      <c r="H73" s="38">
        <v>40389</v>
      </c>
    </row>
    <row r="74" spans="1:8" x14ac:dyDescent="0.25">
      <c r="D74" s="41" t="s">
        <v>613</v>
      </c>
      <c r="E74" s="39" t="s">
        <v>625</v>
      </c>
      <c r="G74" t="s">
        <v>606</v>
      </c>
      <c r="H74" s="38">
        <v>40389</v>
      </c>
    </row>
    <row r="75" spans="1:8" x14ac:dyDescent="0.25">
      <c r="D75" s="41" t="s">
        <v>614</v>
      </c>
      <c r="E75" s="39" t="s">
        <v>626</v>
      </c>
      <c r="G75" t="s">
        <v>606</v>
      </c>
      <c r="H75" s="38">
        <v>40389</v>
      </c>
    </row>
    <row r="76" spans="1:8" x14ac:dyDescent="0.25">
      <c r="D76" s="41" t="s">
        <v>615</v>
      </c>
      <c r="E76" s="44" t="s">
        <v>637</v>
      </c>
      <c r="G76" t="s">
        <v>606</v>
      </c>
      <c r="H76" s="38">
        <v>40389</v>
      </c>
    </row>
    <row r="77" spans="1:8" x14ac:dyDescent="0.25">
      <c r="D77" s="41" t="s">
        <v>616</v>
      </c>
      <c r="E77" s="39" t="s">
        <v>627</v>
      </c>
      <c r="G77" t="s">
        <v>606</v>
      </c>
      <c r="H77" s="38">
        <v>40389</v>
      </c>
    </row>
    <row r="78" spans="1:8" x14ac:dyDescent="0.25">
      <c r="D78" s="41" t="s">
        <v>617</v>
      </c>
      <c r="E78" s="39" t="s">
        <v>628</v>
      </c>
      <c r="G78" t="s">
        <v>606</v>
      </c>
      <c r="H78" s="38">
        <v>40389</v>
      </c>
    </row>
    <row r="79" spans="1:8" x14ac:dyDescent="0.25">
      <c r="D79" s="41" t="s">
        <v>618</v>
      </c>
      <c r="E79" s="39" t="s">
        <v>632</v>
      </c>
      <c r="G79" t="s">
        <v>606</v>
      </c>
      <c r="H79" s="38">
        <v>40389</v>
      </c>
    </row>
    <row r="80" spans="1:8" x14ac:dyDescent="0.25">
      <c r="D80" s="41" t="s">
        <v>619</v>
      </c>
      <c r="E80" s="39" t="s">
        <v>629</v>
      </c>
      <c r="G80" t="s">
        <v>606</v>
      </c>
      <c r="H80" s="38">
        <v>40389</v>
      </c>
    </row>
    <row r="81" spans="2:5" x14ac:dyDescent="0.25">
      <c r="D81" s="41" t="s">
        <v>620</v>
      </c>
      <c r="E81" s="39" t="s">
        <v>630</v>
      </c>
    </row>
    <row r="82" spans="2:5" x14ac:dyDescent="0.25">
      <c r="D82" s="41" t="s">
        <v>638</v>
      </c>
      <c r="E82" s="39" t="s">
        <v>640</v>
      </c>
    </row>
    <row r="83" spans="2:5" x14ac:dyDescent="0.25">
      <c r="D83" s="41" t="s">
        <v>639</v>
      </c>
      <c r="E83" s="39" t="s">
        <v>641</v>
      </c>
    </row>
    <row r="84" spans="2:5" x14ac:dyDescent="0.25">
      <c r="D84" s="13"/>
    </row>
    <row r="85" spans="2:5" x14ac:dyDescent="0.25">
      <c r="B85" t="s">
        <v>60</v>
      </c>
      <c r="D85" s="41" t="s">
        <v>69</v>
      </c>
      <c r="E85" s="50" t="s">
        <v>115</v>
      </c>
    </row>
    <row r="86" spans="2:5" x14ac:dyDescent="0.25">
      <c r="D86" s="41" t="s">
        <v>71</v>
      </c>
      <c r="E86" s="50" t="s">
        <v>107</v>
      </c>
    </row>
    <row r="87" spans="2:5" x14ac:dyDescent="0.25">
      <c r="D87" s="41" t="s">
        <v>73</v>
      </c>
      <c r="E87" s="50" t="s">
        <v>112</v>
      </c>
    </row>
    <row r="88" spans="2:5" x14ac:dyDescent="0.25">
      <c r="D88" s="41" t="s">
        <v>75</v>
      </c>
      <c r="E88" s="50" t="s">
        <v>113</v>
      </c>
    </row>
    <row r="89" spans="2:5" x14ac:dyDescent="0.25">
      <c r="D89" s="41" t="s">
        <v>77</v>
      </c>
      <c r="E89" s="50" t="s">
        <v>114</v>
      </c>
    </row>
    <row r="90" spans="2:5" x14ac:dyDescent="0.25">
      <c r="D90" s="41" t="s">
        <v>79</v>
      </c>
    </row>
    <row r="91" spans="2:5" x14ac:dyDescent="0.25">
      <c r="D91" s="41" t="s">
        <v>81</v>
      </c>
    </row>
    <row r="92" spans="2:5" x14ac:dyDescent="0.25">
      <c r="D92" s="41" t="s">
        <v>83</v>
      </c>
    </row>
    <row r="93" spans="2:5" x14ac:dyDescent="0.25">
      <c r="D93" s="41" t="s">
        <v>108</v>
      </c>
    </row>
    <row r="94" spans="2:5" x14ac:dyDescent="0.25">
      <c r="D94" s="41" t="s">
        <v>111</v>
      </c>
    </row>
    <row r="95" spans="2:5" x14ac:dyDescent="0.25">
      <c r="D95" s="41" t="s">
        <v>109</v>
      </c>
    </row>
    <row r="96" spans="2:5" x14ac:dyDescent="0.25">
      <c r="D96" s="41" t="s">
        <v>110</v>
      </c>
    </row>
    <row r="98" spans="2:5" x14ac:dyDescent="0.25">
      <c r="B98" t="s">
        <v>117</v>
      </c>
      <c r="D98" s="41" t="s">
        <v>85</v>
      </c>
      <c r="E98" s="50"/>
    </row>
    <row r="99" spans="2:5" x14ac:dyDescent="0.25">
      <c r="D99" s="41" t="s">
        <v>87</v>
      </c>
      <c r="E99" s="50"/>
    </row>
    <row r="100" spans="2:5" x14ac:dyDescent="0.25">
      <c r="D100" s="41" t="s">
        <v>89</v>
      </c>
      <c r="E100" s="50"/>
    </row>
    <row r="101" spans="2:5" x14ac:dyDescent="0.25">
      <c r="D101" s="41" t="s">
        <v>91</v>
      </c>
      <c r="E101" s="50"/>
    </row>
    <row r="102" spans="2:5" x14ac:dyDescent="0.25">
      <c r="D102" s="41" t="s">
        <v>93</v>
      </c>
      <c r="E102" s="50"/>
    </row>
    <row r="103" spans="2:5" x14ac:dyDescent="0.25">
      <c r="D103" s="41" t="s">
        <v>95</v>
      </c>
    </row>
    <row r="104" spans="2:5" x14ac:dyDescent="0.25">
      <c r="D104" s="41" t="s">
        <v>97</v>
      </c>
    </row>
    <row r="105" spans="2:5" x14ac:dyDescent="0.25">
      <c r="D105" s="41" t="s">
        <v>99</v>
      </c>
    </row>
    <row r="106" spans="2:5" x14ac:dyDescent="0.25">
      <c r="D106" s="41" t="s">
        <v>118</v>
      </c>
    </row>
    <row r="107" spans="2:5" x14ac:dyDescent="0.25">
      <c r="D107" s="41" t="s">
        <v>119</v>
      </c>
    </row>
    <row r="108" spans="2:5" x14ac:dyDescent="0.25">
      <c r="D108" s="41" t="s">
        <v>121</v>
      </c>
    </row>
    <row r="109" spans="2:5" x14ac:dyDescent="0.2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7" workbookViewId="0">
      <selection activeCell="B40" sqref="B40"/>
    </sheetView>
  </sheetViews>
  <sheetFormatPr defaultRowHeight="12.75" x14ac:dyDescent="0.2"/>
  <cols>
    <col min="1" max="1" width="14.7109375" style="53" customWidth="1"/>
    <col min="2" max="2" width="68.42578125" style="52" customWidth="1"/>
    <col min="3" max="16384" width="9.140625" style="52"/>
  </cols>
  <sheetData>
    <row r="1" spans="1:2" ht="15" x14ac:dyDescent="0.2">
      <c r="A1" s="118" t="s">
        <v>271</v>
      </c>
      <c r="B1" s="118" t="s">
        <v>272</v>
      </c>
    </row>
    <row r="2" spans="1:2" ht="15" x14ac:dyDescent="0.2">
      <c r="A2" s="119" t="s">
        <v>293</v>
      </c>
      <c r="B2" s="119" t="s">
        <v>294</v>
      </c>
    </row>
    <row r="3" spans="1:2" ht="15" x14ac:dyDescent="0.2">
      <c r="A3" s="119" t="s">
        <v>295</v>
      </c>
      <c r="B3" s="119" t="s">
        <v>296</v>
      </c>
    </row>
    <row r="4" spans="1:2" ht="30" x14ac:dyDescent="0.2">
      <c r="A4" s="119" t="s">
        <v>297</v>
      </c>
      <c r="B4" s="119" t="s">
        <v>298</v>
      </c>
    </row>
    <row r="5" spans="1:2" ht="15" x14ac:dyDescent="0.2">
      <c r="A5" s="119" t="s">
        <v>299</v>
      </c>
      <c r="B5" s="119" t="s">
        <v>300</v>
      </c>
    </row>
    <row r="6" spans="1:2" ht="30" x14ac:dyDescent="0.2">
      <c r="A6" s="119" t="s">
        <v>301</v>
      </c>
      <c r="B6" s="119" t="s">
        <v>302</v>
      </c>
    </row>
    <row r="7" spans="1:2" ht="15" x14ac:dyDescent="0.2">
      <c r="A7" s="119" t="s">
        <v>303</v>
      </c>
      <c r="B7" s="119" t="s">
        <v>304</v>
      </c>
    </row>
    <row r="8" spans="1:2" ht="15" x14ac:dyDescent="0.2">
      <c r="A8" s="119" t="s">
        <v>305</v>
      </c>
      <c r="B8" s="119" t="s">
        <v>306</v>
      </c>
    </row>
    <row r="9" spans="1:2" ht="15" x14ac:dyDescent="0.2">
      <c r="A9" s="119" t="s">
        <v>307</v>
      </c>
      <c r="B9" s="119" t="s">
        <v>308</v>
      </c>
    </row>
    <row r="10" spans="1:2" ht="15" x14ac:dyDescent="0.2">
      <c r="A10" s="119" t="s">
        <v>309</v>
      </c>
      <c r="B10" s="119" t="s">
        <v>310</v>
      </c>
    </row>
    <row r="11" spans="1:2" ht="15" x14ac:dyDescent="0.2">
      <c r="A11" s="119" t="s">
        <v>311</v>
      </c>
      <c r="B11" s="119" t="s">
        <v>312</v>
      </c>
    </row>
    <row r="12" spans="1:2" ht="15" x14ac:dyDescent="0.2">
      <c r="A12" s="119" t="s">
        <v>313</v>
      </c>
      <c r="B12" s="119" t="s">
        <v>680</v>
      </c>
    </row>
    <row r="13" spans="1:2" ht="15" x14ac:dyDescent="0.2">
      <c r="A13" s="119" t="s">
        <v>314</v>
      </c>
      <c r="B13" s="119" t="s">
        <v>681</v>
      </c>
    </row>
    <row r="14" spans="1:2" ht="15" x14ac:dyDescent="0.2">
      <c r="A14" s="119" t="s">
        <v>315</v>
      </c>
      <c r="B14" s="119" t="s">
        <v>316</v>
      </c>
    </row>
    <row r="15" spans="1:2" ht="15" x14ac:dyDescent="0.2">
      <c r="A15" s="119" t="s">
        <v>317</v>
      </c>
      <c r="B15" s="119" t="s">
        <v>318</v>
      </c>
    </row>
    <row r="16" spans="1:2" ht="15" x14ac:dyDescent="0.2">
      <c r="A16" s="119" t="s">
        <v>319</v>
      </c>
      <c r="B16" s="119" t="s">
        <v>320</v>
      </c>
    </row>
    <row r="17" spans="1:2" ht="15" x14ac:dyDescent="0.2">
      <c r="A17" s="119" t="s">
        <v>321</v>
      </c>
      <c r="B17" s="119" t="s">
        <v>322</v>
      </c>
    </row>
    <row r="18" spans="1:2" ht="15" x14ac:dyDescent="0.2">
      <c r="A18" s="119" t="s">
        <v>323</v>
      </c>
      <c r="B18" s="119" t="s">
        <v>324</v>
      </c>
    </row>
    <row r="19" spans="1:2" ht="15" x14ac:dyDescent="0.2">
      <c r="A19" s="119" t="s">
        <v>325</v>
      </c>
      <c r="B19" s="119" t="s">
        <v>326</v>
      </c>
    </row>
    <row r="20" spans="1:2" ht="15" x14ac:dyDescent="0.2">
      <c r="A20" s="119" t="s">
        <v>327</v>
      </c>
      <c r="B20" s="119" t="s">
        <v>682</v>
      </c>
    </row>
    <row r="21" spans="1:2" ht="15" x14ac:dyDescent="0.2">
      <c r="A21" s="119" t="s">
        <v>328</v>
      </c>
      <c r="B21" s="119" t="s">
        <v>329</v>
      </c>
    </row>
    <row r="22" spans="1:2" ht="15" x14ac:dyDescent="0.2">
      <c r="A22" s="119" t="s">
        <v>330</v>
      </c>
      <c r="B22" s="119" t="s">
        <v>331</v>
      </c>
    </row>
    <row r="23" spans="1:2" ht="15" x14ac:dyDescent="0.2">
      <c r="A23" s="119" t="s">
        <v>332</v>
      </c>
      <c r="B23" s="119" t="s">
        <v>333</v>
      </c>
    </row>
    <row r="24" spans="1:2" ht="15" x14ac:dyDescent="0.2">
      <c r="A24" s="119" t="s">
        <v>334</v>
      </c>
      <c r="B24" s="119" t="s">
        <v>335</v>
      </c>
    </row>
    <row r="25" spans="1:2" ht="15" x14ac:dyDescent="0.2">
      <c r="A25" s="119" t="s">
        <v>336</v>
      </c>
      <c r="B25" s="119" t="s">
        <v>337</v>
      </c>
    </row>
    <row r="26" spans="1:2" ht="15" x14ac:dyDescent="0.2">
      <c r="A26" s="119" t="s">
        <v>338</v>
      </c>
      <c r="B26" s="119" t="s">
        <v>339</v>
      </c>
    </row>
    <row r="27" spans="1:2" ht="15" x14ac:dyDescent="0.2">
      <c r="A27" s="119" t="s">
        <v>340</v>
      </c>
      <c r="B27" s="119" t="s">
        <v>683</v>
      </c>
    </row>
    <row r="28" spans="1:2" ht="15" x14ac:dyDescent="0.2">
      <c r="A28" s="119" t="s">
        <v>341</v>
      </c>
      <c r="B28" s="119" t="s">
        <v>342</v>
      </c>
    </row>
    <row r="29" spans="1:2" ht="15" x14ac:dyDescent="0.2">
      <c r="A29" s="119" t="s">
        <v>343</v>
      </c>
      <c r="B29" s="119" t="s">
        <v>344</v>
      </c>
    </row>
    <row r="30" spans="1:2" ht="15" x14ac:dyDescent="0.2">
      <c r="A30" s="119" t="s">
        <v>345</v>
      </c>
      <c r="B30" s="119" t="s">
        <v>346</v>
      </c>
    </row>
    <row r="31" spans="1:2" ht="15" x14ac:dyDescent="0.2">
      <c r="A31" s="119" t="s">
        <v>347</v>
      </c>
      <c r="B31" s="119" t="s">
        <v>348</v>
      </c>
    </row>
    <row r="32" spans="1:2" ht="15" x14ac:dyDescent="0.2">
      <c r="A32" s="119" t="s">
        <v>349</v>
      </c>
      <c r="B32" s="119" t="s">
        <v>350</v>
      </c>
    </row>
    <row r="33" spans="1:2" ht="15" x14ac:dyDescent="0.2">
      <c r="A33" s="119" t="s">
        <v>351</v>
      </c>
      <c r="B33" s="119" t="s">
        <v>352</v>
      </c>
    </row>
    <row r="34" spans="1:2" ht="15" x14ac:dyDescent="0.2">
      <c r="A34" s="119" t="s">
        <v>353</v>
      </c>
      <c r="B34" s="119" t="s">
        <v>354</v>
      </c>
    </row>
    <row r="35" spans="1:2" ht="15" x14ac:dyDescent="0.2">
      <c r="A35" s="119" t="s">
        <v>355</v>
      </c>
      <c r="B35" s="119" t="s">
        <v>356</v>
      </c>
    </row>
    <row r="36" spans="1:2" ht="15" x14ac:dyDescent="0.2">
      <c r="A36" s="119" t="s">
        <v>357</v>
      </c>
      <c r="B36" s="119" t="s">
        <v>358</v>
      </c>
    </row>
    <row r="37" spans="1:2" ht="15" x14ac:dyDescent="0.2">
      <c r="A37" s="119" t="s">
        <v>359</v>
      </c>
      <c r="B37" s="119" t="s">
        <v>360</v>
      </c>
    </row>
    <row r="38" spans="1:2" ht="15" x14ac:dyDescent="0.2">
      <c r="A38" s="119" t="s">
        <v>361</v>
      </c>
      <c r="B38" s="119" t="s">
        <v>684</v>
      </c>
    </row>
    <row r="39" spans="1:2" ht="15" x14ac:dyDescent="0.2">
      <c r="A39" s="119" t="s">
        <v>362</v>
      </c>
      <c r="B39" s="119" t="s">
        <v>363</v>
      </c>
    </row>
    <row r="40" spans="1:2" ht="15" x14ac:dyDescent="0.2">
      <c r="A40" s="119" t="s">
        <v>365</v>
      </c>
      <c r="B40" s="119" t="s">
        <v>366</v>
      </c>
    </row>
    <row r="41" spans="1:2" ht="15" x14ac:dyDescent="0.2">
      <c r="A41" s="119" t="s">
        <v>367</v>
      </c>
      <c r="B41" s="119" t="s">
        <v>368</v>
      </c>
    </row>
    <row r="42" spans="1:2" ht="15" x14ac:dyDescent="0.2">
      <c r="A42" s="119" t="s">
        <v>369</v>
      </c>
      <c r="B42" s="119" t="s">
        <v>370</v>
      </c>
    </row>
    <row r="43" spans="1:2" ht="15" x14ac:dyDescent="0.2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120" t="s">
        <v>643</v>
      </c>
      <c r="B1" s="120" t="s">
        <v>685</v>
      </c>
      <c r="C1" s="120" t="s">
        <v>686</v>
      </c>
      <c r="D1" s="120" t="s">
        <v>687</v>
      </c>
    </row>
    <row r="2" spans="1:4" x14ac:dyDescent="0.25">
      <c r="A2" s="13">
        <v>10100</v>
      </c>
      <c r="B2" s="27" t="s">
        <v>207</v>
      </c>
    </row>
    <row r="3" spans="1:4" x14ac:dyDescent="0.25">
      <c r="A3" s="13">
        <v>10200</v>
      </c>
      <c r="B3" s="27" t="s">
        <v>151</v>
      </c>
    </row>
    <row r="4" spans="1:4" x14ac:dyDescent="0.25">
      <c r="A4" s="13">
        <v>10201</v>
      </c>
      <c r="B4" s="27" t="s">
        <v>178</v>
      </c>
    </row>
    <row r="5" spans="1:4" x14ac:dyDescent="0.25">
      <c r="A5" s="13">
        <v>10202</v>
      </c>
      <c r="B5" s="27" t="s">
        <v>269</v>
      </c>
    </row>
    <row r="6" spans="1:4" x14ac:dyDescent="0.25">
      <c r="A6" s="13">
        <v>10204</v>
      </c>
      <c r="B6" s="27" t="s">
        <v>173</v>
      </c>
    </row>
    <row r="7" spans="1:4" x14ac:dyDescent="0.25">
      <c r="A7" s="13">
        <v>10206</v>
      </c>
      <c r="B7" s="27" t="s">
        <v>230</v>
      </c>
    </row>
    <row r="8" spans="1:4" x14ac:dyDescent="0.25">
      <c r="A8" s="13">
        <v>10220</v>
      </c>
      <c r="B8" s="27" t="s">
        <v>231</v>
      </c>
    </row>
    <row r="9" spans="1:4" x14ac:dyDescent="0.25">
      <c r="A9" s="13">
        <v>10222</v>
      </c>
      <c r="B9" s="27" t="s">
        <v>179</v>
      </c>
    </row>
    <row r="10" spans="1:4" x14ac:dyDescent="0.25">
      <c r="A10" s="13">
        <v>10223</v>
      </c>
      <c r="B10" s="27" t="s">
        <v>727</v>
      </c>
    </row>
    <row r="11" spans="1:4" x14ac:dyDescent="0.25">
      <c r="A11" s="13">
        <v>10225</v>
      </c>
      <c r="B11" s="27" t="s">
        <v>177</v>
      </c>
    </row>
    <row r="12" spans="1:4" x14ac:dyDescent="0.25">
      <c r="A12" s="13">
        <v>10228</v>
      </c>
      <c r="B12" s="27" t="s">
        <v>175</v>
      </c>
    </row>
    <row r="13" spans="1:4" x14ac:dyDescent="0.25">
      <c r="A13" s="13">
        <v>10229</v>
      </c>
      <c r="B13" s="27" t="s">
        <v>176</v>
      </c>
    </row>
    <row r="14" spans="1:4" x14ac:dyDescent="0.25">
      <c r="A14" s="13">
        <v>10235</v>
      </c>
      <c r="B14" s="27" t="s">
        <v>691</v>
      </c>
    </row>
    <row r="15" spans="1:4" x14ac:dyDescent="0.25">
      <c r="A15" s="13">
        <v>10237</v>
      </c>
      <c r="B15" s="27" t="s">
        <v>692</v>
      </c>
    </row>
    <row r="16" spans="1:4" x14ac:dyDescent="0.25">
      <c r="A16" s="13">
        <v>10238</v>
      </c>
      <c r="B16" s="27" t="s">
        <v>710</v>
      </c>
    </row>
    <row r="17" spans="1:2" x14ac:dyDescent="0.25">
      <c r="A17" s="13">
        <v>10239</v>
      </c>
      <c r="B17" s="27" t="s">
        <v>711</v>
      </c>
    </row>
    <row r="18" spans="1:2" x14ac:dyDescent="0.25">
      <c r="A18" s="13">
        <v>10240</v>
      </c>
      <c r="B18" s="27" t="s">
        <v>715</v>
      </c>
    </row>
    <row r="19" spans="1:2" x14ac:dyDescent="0.25">
      <c r="A19" s="13">
        <v>10241</v>
      </c>
      <c r="B19" s="27" t="s">
        <v>728</v>
      </c>
    </row>
    <row r="20" spans="1:2" x14ac:dyDescent="0.25">
      <c r="A20" s="13">
        <v>10242</v>
      </c>
      <c r="B20" s="27" t="s">
        <v>712</v>
      </c>
    </row>
    <row r="21" spans="1:2" x14ac:dyDescent="0.25">
      <c r="A21" s="13">
        <v>10243</v>
      </c>
      <c r="B21" s="27" t="s">
        <v>716</v>
      </c>
    </row>
    <row r="22" spans="1:2" x14ac:dyDescent="0.25">
      <c r="A22" s="13">
        <v>10310</v>
      </c>
      <c r="B22" s="27" t="s">
        <v>693</v>
      </c>
    </row>
    <row r="23" spans="1:2" x14ac:dyDescent="0.25">
      <c r="A23" s="13">
        <v>10311</v>
      </c>
      <c r="B23" s="27" t="s">
        <v>248</v>
      </c>
    </row>
    <row r="24" spans="1:2" x14ac:dyDescent="0.25">
      <c r="A24" s="13">
        <v>10312</v>
      </c>
      <c r="B24" s="27" t="s">
        <v>157</v>
      </c>
    </row>
    <row r="25" spans="1:2" x14ac:dyDescent="0.25">
      <c r="A25" s="13">
        <v>10313</v>
      </c>
      <c r="B25" s="27" t="s">
        <v>206</v>
      </c>
    </row>
    <row r="26" spans="1:2" x14ac:dyDescent="0.25">
      <c r="A26" s="13">
        <v>10314</v>
      </c>
      <c r="B26" s="27" t="s">
        <v>694</v>
      </c>
    </row>
    <row r="27" spans="1:2" x14ac:dyDescent="0.25">
      <c r="A27" s="13">
        <v>10520</v>
      </c>
      <c r="B27" s="27" t="s">
        <v>688</v>
      </c>
    </row>
    <row r="28" spans="1:2" x14ac:dyDescent="0.25">
      <c r="A28" s="13">
        <v>10521</v>
      </c>
      <c r="B28" s="27" t="s">
        <v>258</v>
      </c>
    </row>
    <row r="29" spans="1:2" x14ac:dyDescent="0.25">
      <c r="A29" s="13">
        <v>10522</v>
      </c>
      <c r="B29" s="27" t="s">
        <v>205</v>
      </c>
    </row>
    <row r="30" spans="1:2" x14ac:dyDescent="0.25">
      <c r="A30" s="13">
        <v>10523</v>
      </c>
      <c r="B30" s="27" t="s">
        <v>255</v>
      </c>
    </row>
    <row r="31" spans="1:2" x14ac:dyDescent="0.25">
      <c r="A31" s="13">
        <v>10524</v>
      </c>
      <c r="B31" s="27" t="s">
        <v>245</v>
      </c>
    </row>
    <row r="32" spans="1:2" x14ac:dyDescent="0.25">
      <c r="A32" s="13">
        <v>10525</v>
      </c>
      <c r="B32" s="27" t="s">
        <v>253</v>
      </c>
    </row>
    <row r="33" spans="1:2" x14ac:dyDescent="0.25">
      <c r="A33" s="13">
        <v>10526</v>
      </c>
      <c r="B33" s="27" t="s">
        <v>252</v>
      </c>
    </row>
    <row r="34" spans="1:2" x14ac:dyDescent="0.25">
      <c r="A34" s="13">
        <v>10527</v>
      </c>
      <c r="B34" s="27" t="s">
        <v>250</v>
      </c>
    </row>
    <row r="35" spans="1:2" x14ac:dyDescent="0.25">
      <c r="A35" s="13">
        <v>10528</v>
      </c>
      <c r="B35" s="27" t="s">
        <v>695</v>
      </c>
    </row>
    <row r="36" spans="1:2" x14ac:dyDescent="0.25">
      <c r="A36" s="13">
        <v>10600</v>
      </c>
      <c r="B36" s="27" t="s">
        <v>191</v>
      </c>
    </row>
    <row r="37" spans="1:2" x14ac:dyDescent="0.25">
      <c r="A37" s="13">
        <v>10810</v>
      </c>
      <c r="B37" s="27" t="s">
        <v>689</v>
      </c>
    </row>
    <row r="38" spans="1:2" x14ac:dyDescent="0.25">
      <c r="A38" s="13">
        <v>10811</v>
      </c>
      <c r="B38" s="27" t="s">
        <v>155</v>
      </c>
    </row>
    <row r="39" spans="1:2" x14ac:dyDescent="0.25">
      <c r="A39" s="13">
        <v>10812</v>
      </c>
      <c r="B39" s="27" t="s">
        <v>262</v>
      </c>
    </row>
    <row r="40" spans="1:2" x14ac:dyDescent="0.25">
      <c r="A40" s="13">
        <v>10813</v>
      </c>
      <c r="B40" s="27" t="s">
        <v>261</v>
      </c>
    </row>
    <row r="41" spans="1:2" x14ac:dyDescent="0.25">
      <c r="A41" s="13">
        <v>10814</v>
      </c>
      <c r="B41" s="27" t="s">
        <v>696</v>
      </c>
    </row>
    <row r="42" spans="1:2" x14ac:dyDescent="0.25">
      <c r="A42" s="13">
        <v>11800</v>
      </c>
      <c r="B42" s="27" t="s">
        <v>186</v>
      </c>
    </row>
    <row r="43" spans="1:2" x14ac:dyDescent="0.25">
      <c r="A43" s="13">
        <v>11801</v>
      </c>
      <c r="B43" s="27" t="s">
        <v>263</v>
      </c>
    </row>
    <row r="44" spans="1:2" x14ac:dyDescent="0.25">
      <c r="A44" s="13">
        <v>11900</v>
      </c>
      <c r="B44" s="27" t="s">
        <v>185</v>
      </c>
    </row>
    <row r="45" spans="1:2" x14ac:dyDescent="0.25">
      <c r="A45" s="13">
        <v>11902</v>
      </c>
      <c r="B45" s="27" t="s">
        <v>243</v>
      </c>
    </row>
    <row r="46" spans="1:2" x14ac:dyDescent="0.25">
      <c r="A46" s="13">
        <v>12500</v>
      </c>
      <c r="B46" s="27" t="s">
        <v>154</v>
      </c>
    </row>
    <row r="47" spans="1:2" x14ac:dyDescent="0.25">
      <c r="A47" s="13">
        <v>13400</v>
      </c>
      <c r="B47" s="27" t="s">
        <v>697</v>
      </c>
    </row>
    <row r="48" spans="1:2" x14ac:dyDescent="0.25">
      <c r="A48" s="13">
        <v>13401</v>
      </c>
      <c r="B48" s="27" t="s">
        <v>242</v>
      </c>
    </row>
    <row r="49" spans="1:2" x14ac:dyDescent="0.25">
      <c r="A49" s="13">
        <v>13403</v>
      </c>
      <c r="B49" s="27" t="s">
        <v>698</v>
      </c>
    </row>
    <row r="50" spans="1:2" x14ac:dyDescent="0.25">
      <c r="A50" s="13">
        <v>13700</v>
      </c>
      <c r="B50" s="27" t="s">
        <v>189</v>
      </c>
    </row>
    <row r="51" spans="1:2" x14ac:dyDescent="0.25">
      <c r="A51" s="13">
        <v>13701</v>
      </c>
      <c r="B51" s="27" t="s">
        <v>198</v>
      </c>
    </row>
    <row r="52" spans="1:2" x14ac:dyDescent="0.25">
      <c r="A52" s="13">
        <v>13702</v>
      </c>
      <c r="B52" s="27" t="s">
        <v>233</v>
      </c>
    </row>
    <row r="53" spans="1:2" x14ac:dyDescent="0.25">
      <c r="A53" s="13">
        <v>13703</v>
      </c>
      <c r="B53" s="27" t="s">
        <v>265</v>
      </c>
    </row>
    <row r="54" spans="1:2" x14ac:dyDescent="0.25">
      <c r="A54" s="13">
        <v>13704</v>
      </c>
      <c r="B54" s="27" t="s">
        <v>148</v>
      </c>
    </row>
    <row r="55" spans="1:2" x14ac:dyDescent="0.25">
      <c r="A55" s="13">
        <v>13705</v>
      </c>
      <c r="B55" s="27" t="s">
        <v>236</v>
      </c>
    </row>
    <row r="56" spans="1:2" x14ac:dyDescent="0.25">
      <c r="A56" s="13">
        <v>13709</v>
      </c>
      <c r="B56" s="27" t="s">
        <v>163</v>
      </c>
    </row>
    <row r="57" spans="1:2" x14ac:dyDescent="0.25">
      <c r="A57" s="13">
        <v>13710</v>
      </c>
      <c r="B57" s="27" t="s">
        <v>160</v>
      </c>
    </row>
    <row r="58" spans="1:2" x14ac:dyDescent="0.25">
      <c r="A58" s="13">
        <v>13800</v>
      </c>
      <c r="B58" s="27" t="s">
        <v>188</v>
      </c>
    </row>
    <row r="59" spans="1:2" x14ac:dyDescent="0.25">
      <c r="A59" s="13">
        <v>13801</v>
      </c>
      <c r="B59" s="27" t="s">
        <v>129</v>
      </c>
    </row>
    <row r="60" spans="1:2" x14ac:dyDescent="0.25">
      <c r="A60" s="13">
        <v>13802</v>
      </c>
      <c r="B60" s="27" t="s">
        <v>264</v>
      </c>
    </row>
    <row r="61" spans="1:2" x14ac:dyDescent="0.25">
      <c r="A61" s="13">
        <v>13803</v>
      </c>
      <c r="B61" s="27" t="s">
        <v>267</v>
      </c>
    </row>
    <row r="62" spans="1:2" x14ac:dyDescent="0.25">
      <c r="A62" s="13">
        <v>14800</v>
      </c>
      <c r="B62" s="27" t="s">
        <v>699</v>
      </c>
    </row>
    <row r="63" spans="1:2" x14ac:dyDescent="0.25">
      <c r="A63" s="13">
        <v>14801</v>
      </c>
      <c r="B63" s="27" t="s">
        <v>700</v>
      </c>
    </row>
    <row r="64" spans="1:2" x14ac:dyDescent="0.25">
      <c r="A64" s="13">
        <v>14810</v>
      </c>
      <c r="B64" s="27" t="s">
        <v>701</v>
      </c>
    </row>
    <row r="65" spans="1:2" x14ac:dyDescent="0.25">
      <c r="A65" s="13">
        <v>14811</v>
      </c>
      <c r="B65" s="27" t="s">
        <v>256</v>
      </c>
    </row>
    <row r="66" spans="1:2" x14ac:dyDescent="0.25">
      <c r="A66" s="13">
        <v>14812</v>
      </c>
      <c r="B66" s="27" t="s">
        <v>254</v>
      </c>
    </row>
    <row r="67" spans="1:2" x14ac:dyDescent="0.25">
      <c r="A67" s="13">
        <v>14813</v>
      </c>
      <c r="B67" s="27" t="s">
        <v>153</v>
      </c>
    </row>
    <row r="68" spans="1:2" x14ac:dyDescent="0.25">
      <c r="A68" s="13">
        <v>14820</v>
      </c>
      <c r="B68" s="27" t="s">
        <v>702</v>
      </c>
    </row>
    <row r="69" spans="1:2" x14ac:dyDescent="0.25">
      <c r="A69" s="13">
        <v>14830</v>
      </c>
      <c r="B69" s="27" t="s">
        <v>703</v>
      </c>
    </row>
    <row r="70" spans="1:2" x14ac:dyDescent="0.25">
      <c r="A70" s="13">
        <v>14840</v>
      </c>
      <c r="B70" s="27" t="s">
        <v>704</v>
      </c>
    </row>
    <row r="71" spans="1:2" x14ac:dyDescent="0.25">
      <c r="A71" s="13">
        <v>14841</v>
      </c>
      <c r="B71" s="27" t="s">
        <v>244</v>
      </c>
    </row>
    <row r="72" spans="1:2" x14ac:dyDescent="0.25">
      <c r="A72" s="13">
        <v>14842</v>
      </c>
      <c r="B72" s="27" t="s">
        <v>247</v>
      </c>
    </row>
    <row r="73" spans="1:2" x14ac:dyDescent="0.25">
      <c r="A73" s="13">
        <v>14843</v>
      </c>
      <c r="B73" s="27" t="s">
        <v>216</v>
      </c>
    </row>
    <row r="74" spans="1:2" x14ac:dyDescent="0.25">
      <c r="A74" s="13">
        <v>14844</v>
      </c>
      <c r="B74" s="27" t="s">
        <v>257</v>
      </c>
    </row>
    <row r="75" spans="1:2" x14ac:dyDescent="0.25">
      <c r="A75" s="13">
        <v>14845</v>
      </c>
      <c r="B75" s="27" t="s">
        <v>156</v>
      </c>
    </row>
    <row r="76" spans="1:2" x14ac:dyDescent="0.25">
      <c r="A76" s="13">
        <v>14846</v>
      </c>
      <c r="B76" s="27" t="s">
        <v>241</v>
      </c>
    </row>
    <row r="77" spans="1:2" x14ac:dyDescent="0.25">
      <c r="A77" s="13">
        <v>14847</v>
      </c>
      <c r="B77" s="27" t="s">
        <v>251</v>
      </c>
    </row>
    <row r="78" spans="1:2" x14ac:dyDescent="0.25">
      <c r="A78" s="13">
        <v>14848</v>
      </c>
      <c r="B78" s="27" t="s">
        <v>128</v>
      </c>
    </row>
    <row r="79" spans="1:2" x14ac:dyDescent="0.25">
      <c r="A79" s="13">
        <v>20100</v>
      </c>
      <c r="B79" s="27" t="s">
        <v>193</v>
      </c>
    </row>
    <row r="80" spans="1:2" x14ac:dyDescent="0.25">
      <c r="A80" s="13">
        <v>20101</v>
      </c>
      <c r="B80" s="27" t="s">
        <v>194</v>
      </c>
    </row>
    <row r="81" spans="1:2" x14ac:dyDescent="0.25">
      <c r="A81" s="13">
        <v>20102</v>
      </c>
      <c r="B81" s="27" t="s">
        <v>158</v>
      </c>
    </row>
    <row r="82" spans="1:2" x14ac:dyDescent="0.25">
      <c r="A82" s="13">
        <v>20103</v>
      </c>
      <c r="B82" s="27" t="s">
        <v>266</v>
      </c>
    </row>
    <row r="83" spans="1:2" x14ac:dyDescent="0.25">
      <c r="A83" s="13">
        <v>30100</v>
      </c>
      <c r="B83" s="27" t="s">
        <v>260</v>
      </c>
    </row>
    <row r="84" spans="1:2" x14ac:dyDescent="0.25">
      <c r="A84" s="13">
        <v>30203</v>
      </c>
      <c r="B84" s="27" t="s">
        <v>226</v>
      </c>
    </row>
    <row r="85" spans="1:2" x14ac:dyDescent="0.25">
      <c r="A85" s="13">
        <v>30204</v>
      </c>
      <c r="B85" s="27" t="s">
        <v>225</v>
      </c>
    </row>
    <row r="86" spans="1:2" x14ac:dyDescent="0.25">
      <c r="A86" s="13">
        <v>30210</v>
      </c>
      <c r="B86" s="27" t="s">
        <v>259</v>
      </c>
    </row>
    <row r="87" spans="1:2" x14ac:dyDescent="0.25">
      <c r="A87" s="13">
        <v>30211</v>
      </c>
      <c r="B87" s="27" t="s">
        <v>131</v>
      </c>
    </row>
    <row r="88" spans="1:2" x14ac:dyDescent="0.25">
      <c r="A88" s="13">
        <v>30214</v>
      </c>
      <c r="B88" s="27" t="s">
        <v>240</v>
      </c>
    </row>
    <row r="89" spans="1:2" x14ac:dyDescent="0.25">
      <c r="A89" s="13">
        <v>30215</v>
      </c>
      <c r="B89" s="27" t="s">
        <v>159</v>
      </c>
    </row>
    <row r="90" spans="1:2" x14ac:dyDescent="0.25">
      <c r="A90" s="13">
        <v>30216</v>
      </c>
      <c r="B90" s="27" t="s">
        <v>146</v>
      </c>
    </row>
    <row r="91" spans="1:2" x14ac:dyDescent="0.25">
      <c r="A91" s="13">
        <v>30221</v>
      </c>
      <c r="B91" s="27" t="s">
        <v>150</v>
      </c>
    </row>
    <row r="92" spans="1:2" x14ac:dyDescent="0.25">
      <c r="A92" s="13">
        <v>30222</v>
      </c>
      <c r="B92" s="27" t="s">
        <v>209</v>
      </c>
    </row>
    <row r="93" spans="1:2" x14ac:dyDescent="0.25">
      <c r="A93" s="13">
        <v>30225</v>
      </c>
      <c r="B93" s="27" t="s">
        <v>149</v>
      </c>
    </row>
    <row r="94" spans="1:2" x14ac:dyDescent="0.25">
      <c r="A94" s="13">
        <v>30226</v>
      </c>
      <c r="B94" s="27" t="s">
        <v>197</v>
      </c>
    </row>
    <row r="95" spans="1:2" x14ac:dyDescent="0.25">
      <c r="A95" s="13">
        <v>30227</v>
      </c>
      <c r="B95" s="27" t="s">
        <v>210</v>
      </c>
    </row>
    <row r="96" spans="1:2" x14ac:dyDescent="0.25">
      <c r="A96" s="13">
        <v>30228</v>
      </c>
      <c r="B96" s="27" t="s">
        <v>147</v>
      </c>
    </row>
    <row r="97" spans="1:2" x14ac:dyDescent="0.25">
      <c r="A97" s="13">
        <v>30229</v>
      </c>
      <c r="B97" s="27" t="s">
        <v>196</v>
      </c>
    </row>
    <row r="98" spans="1:2" x14ac:dyDescent="0.25">
      <c r="A98" s="13">
        <v>30232</v>
      </c>
      <c r="B98" s="27" t="s">
        <v>705</v>
      </c>
    </row>
    <row r="99" spans="1:2" x14ac:dyDescent="0.25">
      <c r="A99" s="13">
        <v>30233</v>
      </c>
      <c r="B99" s="27" t="s">
        <v>208</v>
      </c>
    </row>
    <row r="100" spans="1:2" x14ac:dyDescent="0.25">
      <c r="A100" s="13">
        <v>30235</v>
      </c>
      <c r="B100" s="27" t="s">
        <v>239</v>
      </c>
    </row>
    <row r="101" spans="1:2" x14ac:dyDescent="0.25">
      <c r="A101" s="13">
        <v>30236</v>
      </c>
      <c r="B101" s="27" t="s">
        <v>130</v>
      </c>
    </row>
    <row r="102" spans="1:2" x14ac:dyDescent="0.25">
      <c r="A102" s="13">
        <v>30240</v>
      </c>
      <c r="B102" s="27" t="s">
        <v>237</v>
      </c>
    </row>
    <row r="103" spans="1:2" x14ac:dyDescent="0.25">
      <c r="A103" s="13">
        <v>30250</v>
      </c>
      <c r="B103" s="27" t="s">
        <v>170</v>
      </c>
    </row>
    <row r="104" spans="1:2" x14ac:dyDescent="0.25">
      <c r="A104" s="13">
        <v>40010</v>
      </c>
      <c r="B104" s="27" t="s">
        <v>706</v>
      </c>
    </row>
    <row r="105" spans="1:2" x14ac:dyDescent="0.25">
      <c r="A105" s="13">
        <v>40100</v>
      </c>
      <c r="B105" s="27" t="s">
        <v>223</v>
      </c>
    </row>
    <row r="106" spans="1:2" x14ac:dyDescent="0.25">
      <c r="A106" s="13">
        <v>40400</v>
      </c>
      <c r="B106" s="27" t="s">
        <v>221</v>
      </c>
    </row>
    <row r="107" spans="1:2" x14ac:dyDescent="0.25">
      <c r="A107" s="13">
        <v>40500</v>
      </c>
      <c r="B107" s="27" t="s">
        <v>224</v>
      </c>
    </row>
    <row r="108" spans="1:2" x14ac:dyDescent="0.25">
      <c r="A108" s="13">
        <v>40600</v>
      </c>
      <c r="B108" s="27" t="s">
        <v>220</v>
      </c>
    </row>
    <row r="109" spans="1:2" x14ac:dyDescent="0.25">
      <c r="A109" s="13">
        <v>40700</v>
      </c>
      <c r="B109" s="27" t="s">
        <v>217</v>
      </c>
    </row>
    <row r="110" spans="1:2" x14ac:dyDescent="0.25">
      <c r="A110" s="13">
        <v>40800</v>
      </c>
      <c r="B110" s="27" t="s">
        <v>222</v>
      </c>
    </row>
    <row r="111" spans="1:2" x14ac:dyDescent="0.25">
      <c r="A111" s="13">
        <v>41000</v>
      </c>
      <c r="B111" s="27" t="s">
        <v>644</v>
      </c>
    </row>
    <row r="112" spans="1:2" x14ac:dyDescent="0.25">
      <c r="A112" s="13">
        <v>41100</v>
      </c>
      <c r="B112" s="27" t="s">
        <v>246</v>
      </c>
    </row>
    <row r="113" spans="1:2" x14ac:dyDescent="0.25">
      <c r="A113" s="13">
        <v>41102</v>
      </c>
      <c r="B113" s="27" t="s">
        <v>229</v>
      </c>
    </row>
    <row r="114" spans="1:2" x14ac:dyDescent="0.25">
      <c r="A114" s="13">
        <v>41103</v>
      </c>
      <c r="B114" s="27" t="s">
        <v>232</v>
      </c>
    </row>
    <row r="115" spans="1:2" x14ac:dyDescent="0.25">
      <c r="A115" s="13">
        <v>41104</v>
      </c>
      <c r="B115" s="27" t="s">
        <v>228</v>
      </c>
    </row>
    <row r="116" spans="1:2" x14ac:dyDescent="0.25">
      <c r="A116" s="13">
        <v>41105</v>
      </c>
      <c r="B116" s="27" t="s">
        <v>171</v>
      </c>
    </row>
    <row r="117" spans="1:2" x14ac:dyDescent="0.25">
      <c r="A117" s="13">
        <v>41106</v>
      </c>
      <c r="B117" s="27" t="s">
        <v>165</v>
      </c>
    </row>
    <row r="118" spans="1:2" x14ac:dyDescent="0.25">
      <c r="A118" s="13">
        <v>41107</v>
      </c>
      <c r="B118" s="27" t="s">
        <v>172</v>
      </c>
    </row>
    <row r="119" spans="1:2" x14ac:dyDescent="0.25">
      <c r="A119" s="13">
        <v>41108</v>
      </c>
      <c r="B119" s="27" t="s">
        <v>234</v>
      </c>
    </row>
    <row r="120" spans="1:2" x14ac:dyDescent="0.25">
      <c r="A120" s="13">
        <v>41109</v>
      </c>
      <c r="B120" s="27" t="s">
        <v>184</v>
      </c>
    </row>
    <row r="121" spans="1:2" x14ac:dyDescent="0.25">
      <c r="A121" s="13">
        <v>41110</v>
      </c>
      <c r="B121" s="27" t="s">
        <v>180</v>
      </c>
    </row>
    <row r="122" spans="1:2" x14ac:dyDescent="0.25">
      <c r="A122" s="13">
        <v>41111</v>
      </c>
      <c r="B122" s="27" t="s">
        <v>203</v>
      </c>
    </row>
    <row r="123" spans="1:2" x14ac:dyDescent="0.25">
      <c r="A123" s="13">
        <v>41112</v>
      </c>
      <c r="B123" s="27" t="s">
        <v>134</v>
      </c>
    </row>
    <row r="124" spans="1:2" x14ac:dyDescent="0.25">
      <c r="A124" s="13">
        <v>41113</v>
      </c>
      <c r="B124" s="27" t="s">
        <v>270</v>
      </c>
    </row>
    <row r="125" spans="1:2" x14ac:dyDescent="0.25">
      <c r="A125" s="13">
        <v>41114</v>
      </c>
      <c r="B125" s="27" t="s">
        <v>204</v>
      </c>
    </row>
    <row r="126" spans="1:2" x14ac:dyDescent="0.25">
      <c r="A126" s="13">
        <v>41115</v>
      </c>
      <c r="B126" s="27" t="s">
        <v>133</v>
      </c>
    </row>
    <row r="127" spans="1:2" x14ac:dyDescent="0.25">
      <c r="A127" s="13">
        <v>41116</v>
      </c>
      <c r="B127" s="27" t="s">
        <v>164</v>
      </c>
    </row>
    <row r="128" spans="1:2" x14ac:dyDescent="0.25">
      <c r="A128" s="13">
        <v>41117</v>
      </c>
      <c r="B128" s="27" t="s">
        <v>167</v>
      </c>
    </row>
    <row r="129" spans="1:2" x14ac:dyDescent="0.25">
      <c r="A129" s="13">
        <v>41118</v>
      </c>
      <c r="B129" s="27" t="s">
        <v>192</v>
      </c>
    </row>
    <row r="130" spans="1:2" x14ac:dyDescent="0.25">
      <c r="A130" s="13">
        <v>41119</v>
      </c>
      <c r="B130" s="27" t="s">
        <v>214</v>
      </c>
    </row>
    <row r="131" spans="1:2" x14ac:dyDescent="0.25">
      <c r="A131" s="13">
        <v>41120</v>
      </c>
      <c r="B131" s="27" t="s">
        <v>213</v>
      </c>
    </row>
    <row r="132" spans="1:2" x14ac:dyDescent="0.25">
      <c r="A132" s="13">
        <v>41121</v>
      </c>
      <c r="B132" s="27" t="s">
        <v>195</v>
      </c>
    </row>
    <row r="133" spans="1:2" x14ac:dyDescent="0.25">
      <c r="A133" s="13">
        <v>41122</v>
      </c>
      <c r="B133" s="27" t="s">
        <v>238</v>
      </c>
    </row>
    <row r="134" spans="1:2" x14ac:dyDescent="0.25">
      <c r="A134" s="13">
        <v>41123</v>
      </c>
      <c r="B134" s="27" t="s">
        <v>200</v>
      </c>
    </row>
    <row r="135" spans="1:2" x14ac:dyDescent="0.25">
      <c r="A135" s="13">
        <v>41124</v>
      </c>
      <c r="B135" s="27" t="s">
        <v>169</v>
      </c>
    </row>
    <row r="136" spans="1:2" x14ac:dyDescent="0.25">
      <c r="A136" s="13">
        <v>41125</v>
      </c>
      <c r="B136" s="27" t="s">
        <v>212</v>
      </c>
    </row>
    <row r="137" spans="1:2" x14ac:dyDescent="0.25">
      <c r="A137" s="13">
        <v>41126</v>
      </c>
      <c r="B137" s="27" t="s">
        <v>181</v>
      </c>
    </row>
    <row r="138" spans="1:2" x14ac:dyDescent="0.25">
      <c r="A138" s="13">
        <v>41127</v>
      </c>
      <c r="B138" s="27" t="s">
        <v>199</v>
      </c>
    </row>
    <row r="139" spans="1:2" x14ac:dyDescent="0.25">
      <c r="A139" s="13">
        <v>41128</v>
      </c>
      <c r="B139" s="27" t="s">
        <v>211</v>
      </c>
    </row>
    <row r="140" spans="1:2" x14ac:dyDescent="0.25">
      <c r="A140" s="13">
        <v>41129</v>
      </c>
      <c r="B140" s="27" t="s">
        <v>182</v>
      </c>
    </row>
    <row r="141" spans="1:2" x14ac:dyDescent="0.25">
      <c r="A141" s="13">
        <v>41130</v>
      </c>
      <c r="B141" s="27" t="s">
        <v>183</v>
      </c>
    </row>
    <row r="142" spans="1:2" x14ac:dyDescent="0.25">
      <c r="A142" s="13">
        <v>41140</v>
      </c>
      <c r="B142" s="27" t="s">
        <v>707</v>
      </c>
    </row>
    <row r="143" spans="1:2" x14ac:dyDescent="0.25">
      <c r="A143" s="13">
        <v>41200</v>
      </c>
      <c r="B143" s="27" t="s">
        <v>249</v>
      </c>
    </row>
    <row r="144" spans="1:2" x14ac:dyDescent="0.25">
      <c r="A144" s="13">
        <v>41210</v>
      </c>
      <c r="B144" s="27" t="s">
        <v>219</v>
      </c>
    </row>
    <row r="145" spans="1:2" x14ac:dyDescent="0.25">
      <c r="A145" s="13">
        <v>41300</v>
      </c>
      <c r="B145" s="27" t="s">
        <v>132</v>
      </c>
    </row>
    <row r="146" spans="1:2" x14ac:dyDescent="0.25">
      <c r="A146" s="13">
        <v>41301</v>
      </c>
      <c r="B146" s="27" t="s">
        <v>690</v>
      </c>
    </row>
    <row r="147" spans="1:2" x14ac:dyDescent="0.25">
      <c r="A147" s="13">
        <v>42200</v>
      </c>
      <c r="B147" s="27" t="s">
        <v>174</v>
      </c>
    </row>
    <row r="148" spans="1:2" x14ac:dyDescent="0.25">
      <c r="A148" s="13">
        <v>42300</v>
      </c>
      <c r="B148" s="27" t="s">
        <v>235</v>
      </c>
    </row>
    <row r="149" spans="1:2" x14ac:dyDescent="0.25">
      <c r="A149" s="13">
        <v>42400</v>
      </c>
      <c r="B149" s="27" t="s">
        <v>227</v>
      </c>
    </row>
    <row r="150" spans="1:2" x14ac:dyDescent="0.25">
      <c r="A150" s="13">
        <v>42600</v>
      </c>
      <c r="B150" s="27" t="s">
        <v>202</v>
      </c>
    </row>
    <row r="151" spans="1:2" x14ac:dyDescent="0.25">
      <c r="A151" s="13">
        <v>42700</v>
      </c>
      <c r="B151" s="27" t="s">
        <v>166</v>
      </c>
    </row>
    <row r="152" spans="1:2" x14ac:dyDescent="0.25">
      <c r="A152" s="13">
        <v>42800</v>
      </c>
      <c r="B152" s="27" t="s">
        <v>215</v>
      </c>
    </row>
    <row r="153" spans="1:2" x14ac:dyDescent="0.25">
      <c r="A153" s="13">
        <v>43200</v>
      </c>
      <c r="B153" s="27" t="s">
        <v>127</v>
      </c>
    </row>
    <row r="154" spans="1:2" x14ac:dyDescent="0.25">
      <c r="A154" s="13">
        <v>43300</v>
      </c>
      <c r="B154" s="27" t="s">
        <v>201</v>
      </c>
    </row>
    <row r="155" spans="1:2" x14ac:dyDescent="0.25">
      <c r="A155" s="13">
        <v>43400</v>
      </c>
      <c r="B155" s="27" t="s">
        <v>218</v>
      </c>
    </row>
    <row r="156" spans="1:2" x14ac:dyDescent="0.25">
      <c r="A156" s="13">
        <v>43500</v>
      </c>
      <c r="B156" s="27" t="s">
        <v>645</v>
      </c>
    </row>
    <row r="157" spans="1:2" x14ac:dyDescent="0.25">
      <c r="A157" s="13">
        <v>50006</v>
      </c>
      <c r="B157" s="27" t="s">
        <v>144</v>
      </c>
    </row>
    <row r="158" spans="1:2" x14ac:dyDescent="0.25">
      <c r="A158" s="13">
        <v>50010</v>
      </c>
      <c r="B158" s="27" t="s">
        <v>168</v>
      </c>
    </row>
    <row r="159" spans="1:2" x14ac:dyDescent="0.25">
      <c r="A159" s="13">
        <v>50011</v>
      </c>
      <c r="B159" s="27" t="s">
        <v>162</v>
      </c>
    </row>
    <row r="160" spans="1:2" x14ac:dyDescent="0.25">
      <c r="A160" s="13">
        <v>50021</v>
      </c>
      <c r="B160" s="27" t="s">
        <v>139</v>
      </c>
    </row>
    <row r="161" spans="1:2" x14ac:dyDescent="0.25">
      <c r="A161" s="13">
        <v>50023</v>
      </c>
      <c r="B161" s="27" t="s">
        <v>142</v>
      </c>
    </row>
    <row r="162" spans="1:2" x14ac:dyDescent="0.25">
      <c r="A162" s="13">
        <v>50025</v>
      </c>
      <c r="B162" s="27" t="s">
        <v>143</v>
      </c>
    </row>
    <row r="163" spans="1:2" x14ac:dyDescent="0.25">
      <c r="A163" s="13">
        <v>50031</v>
      </c>
      <c r="B163" s="27" t="s">
        <v>135</v>
      </c>
    </row>
    <row r="164" spans="1:2" x14ac:dyDescent="0.25">
      <c r="A164" s="13">
        <v>50038</v>
      </c>
      <c r="B164" s="27" t="s">
        <v>140</v>
      </c>
    </row>
    <row r="165" spans="1:2" x14ac:dyDescent="0.25">
      <c r="A165" s="13">
        <v>50043</v>
      </c>
      <c r="B165" s="27" t="s">
        <v>713</v>
      </c>
    </row>
    <row r="166" spans="1:2" x14ac:dyDescent="0.25">
      <c r="A166" s="13">
        <v>50044</v>
      </c>
      <c r="B166" s="27" t="s">
        <v>137</v>
      </c>
    </row>
    <row r="167" spans="1:2" x14ac:dyDescent="0.25">
      <c r="A167" s="13">
        <v>50045</v>
      </c>
      <c r="B167" s="27" t="s">
        <v>268</v>
      </c>
    </row>
    <row r="168" spans="1:2" x14ac:dyDescent="0.25">
      <c r="A168" s="13">
        <v>50046</v>
      </c>
      <c r="B168" s="27" t="s">
        <v>136</v>
      </c>
    </row>
    <row r="169" spans="1:2" x14ac:dyDescent="0.25">
      <c r="A169" s="13">
        <v>50047</v>
      </c>
      <c r="B169" s="27" t="s">
        <v>145</v>
      </c>
    </row>
    <row r="170" spans="1:2" x14ac:dyDescent="0.25">
      <c r="A170" s="13">
        <v>50048</v>
      </c>
      <c r="B170" s="27" t="s">
        <v>141</v>
      </c>
    </row>
    <row r="171" spans="1:2" x14ac:dyDescent="0.25">
      <c r="A171" s="13">
        <v>50049</v>
      </c>
      <c r="B171" s="27" t="s">
        <v>708</v>
      </c>
    </row>
    <row r="172" spans="1:2" x14ac:dyDescent="0.25">
      <c r="A172" s="13">
        <v>50050</v>
      </c>
      <c r="B172" s="27" t="s">
        <v>138</v>
      </c>
    </row>
    <row r="173" spans="1:2" x14ac:dyDescent="0.25">
      <c r="A173" s="13">
        <v>50051</v>
      </c>
      <c r="B173" s="27" t="s">
        <v>717</v>
      </c>
    </row>
    <row r="174" spans="1:2" x14ac:dyDescent="0.25">
      <c r="A174" s="13">
        <v>50052</v>
      </c>
      <c r="B174" s="27" t="s">
        <v>714</v>
      </c>
    </row>
    <row r="175" spans="1:2" x14ac:dyDescent="0.25">
      <c r="A175" s="13">
        <v>61029</v>
      </c>
      <c r="B175" s="27" t="s">
        <v>126</v>
      </c>
    </row>
    <row r="176" spans="1:2" x14ac:dyDescent="0.25">
      <c r="A176" s="13">
        <v>61030</v>
      </c>
      <c r="B176" s="27" t="s">
        <v>190</v>
      </c>
    </row>
    <row r="177" spans="1:5" x14ac:dyDescent="0.25">
      <c r="A177" s="13">
        <v>61031</v>
      </c>
      <c r="B177" s="27" t="s">
        <v>152</v>
      </c>
    </row>
    <row r="178" spans="1:5" x14ac:dyDescent="0.25">
      <c r="A178" s="13">
        <v>61032</v>
      </c>
      <c r="B178" s="27" t="s">
        <v>709</v>
      </c>
    </row>
    <row r="179" spans="1:5" x14ac:dyDescent="0.25">
      <c r="A179" s="13">
        <v>61040</v>
      </c>
      <c r="B179" s="27" t="s">
        <v>187</v>
      </c>
    </row>
    <row r="180" spans="1:5" x14ac:dyDescent="0.25">
      <c r="A180" s="13">
        <v>64040</v>
      </c>
      <c r="B180" s="27" t="s">
        <v>161</v>
      </c>
    </row>
    <row r="181" spans="1:5" x14ac:dyDescent="0.25">
      <c r="A181" s="129" t="s">
        <v>455</v>
      </c>
      <c r="B181" s="130"/>
    </row>
    <row r="182" spans="1:5" x14ac:dyDescent="0.25">
      <c r="A182" s="145">
        <v>14821</v>
      </c>
      <c r="B182" s="146" t="s">
        <v>780</v>
      </c>
      <c r="C182" s="145">
        <v>26</v>
      </c>
      <c r="D182" s="147" t="s">
        <v>781</v>
      </c>
      <c r="E182" s="119" t="s">
        <v>782</v>
      </c>
    </row>
    <row r="183" spans="1:5" x14ac:dyDescent="0.25">
      <c r="A183">
        <v>10244</v>
      </c>
      <c r="B183" s="148" t="s">
        <v>783</v>
      </c>
      <c r="C183">
        <v>3</v>
      </c>
      <c r="D183" s="149" t="s">
        <v>784</v>
      </c>
      <c r="E183" s="119" t="s">
        <v>785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75" x14ac:dyDescent="0.25"/>
  <cols>
    <col min="1" max="1" width="9.140625" style="138"/>
    <col min="2" max="2" width="101" style="139" customWidth="1"/>
  </cols>
  <sheetData>
    <row r="1" spans="1:2" x14ac:dyDescent="0.25">
      <c r="A1" s="131">
        <v>5111</v>
      </c>
      <c r="B1" s="132" t="s">
        <v>413</v>
      </c>
    </row>
    <row r="2" spans="1:2" x14ac:dyDescent="0.25">
      <c r="A2" s="131">
        <v>5112</v>
      </c>
      <c r="B2" s="132" t="s">
        <v>414</v>
      </c>
    </row>
    <row r="3" spans="1:2" x14ac:dyDescent="0.25">
      <c r="A3" s="131">
        <v>5113</v>
      </c>
      <c r="B3" s="132" t="s">
        <v>415</v>
      </c>
    </row>
    <row r="4" spans="1:2" x14ac:dyDescent="0.25">
      <c r="A4" s="131">
        <v>5114</v>
      </c>
      <c r="B4" s="132" t="s">
        <v>416</v>
      </c>
    </row>
    <row r="5" spans="1:2" x14ac:dyDescent="0.25">
      <c r="A5" s="131">
        <v>5121</v>
      </c>
      <c r="B5" s="132" t="s">
        <v>418</v>
      </c>
    </row>
    <row r="6" spans="1:2" x14ac:dyDescent="0.25">
      <c r="A6" s="131">
        <v>5122</v>
      </c>
      <c r="B6" s="132" t="s">
        <v>419</v>
      </c>
    </row>
    <row r="7" spans="1:2" x14ac:dyDescent="0.25">
      <c r="A7" s="131">
        <v>5123</v>
      </c>
      <c r="B7" s="132" t="s">
        <v>420</v>
      </c>
    </row>
    <row r="8" spans="1:2" x14ac:dyDescent="0.25">
      <c r="A8" s="131">
        <v>5124</v>
      </c>
      <c r="B8" s="132" t="s">
        <v>421</v>
      </c>
    </row>
    <row r="9" spans="1:2" x14ac:dyDescent="0.25">
      <c r="A9" s="131">
        <v>5125</v>
      </c>
      <c r="B9" s="132" t="s">
        <v>422</v>
      </c>
    </row>
    <row r="10" spans="1:2" x14ac:dyDescent="0.25">
      <c r="A10" s="131">
        <v>5126</v>
      </c>
      <c r="B10" s="132" t="s">
        <v>423</v>
      </c>
    </row>
    <row r="11" spans="1:2" x14ac:dyDescent="0.25">
      <c r="A11" s="131">
        <v>5127</v>
      </c>
      <c r="B11" s="132" t="s">
        <v>424</v>
      </c>
    </row>
    <row r="12" spans="1:2" x14ac:dyDescent="0.25">
      <c r="A12" s="131">
        <v>5128</v>
      </c>
      <c r="B12" s="132" t="s">
        <v>425</v>
      </c>
    </row>
    <row r="13" spans="1:2" x14ac:dyDescent="0.25">
      <c r="A13" s="131">
        <v>5129</v>
      </c>
      <c r="B13" s="132" t="s">
        <v>426</v>
      </c>
    </row>
    <row r="14" spans="1:2" x14ac:dyDescent="0.25">
      <c r="A14" s="131">
        <v>5131</v>
      </c>
      <c r="B14" s="132" t="s">
        <v>427</v>
      </c>
    </row>
    <row r="15" spans="1:2" x14ac:dyDescent="0.25">
      <c r="A15" s="133">
        <v>5141</v>
      </c>
      <c r="B15" s="132" t="s">
        <v>428</v>
      </c>
    </row>
    <row r="16" spans="1:2" x14ac:dyDescent="0.25">
      <c r="A16" s="133">
        <v>5151</v>
      </c>
      <c r="B16" s="132" t="s">
        <v>429</v>
      </c>
    </row>
    <row r="17" spans="1:2" x14ac:dyDescent="0.25">
      <c r="A17" s="131">
        <v>5211</v>
      </c>
      <c r="B17" s="132" t="s">
        <v>430</v>
      </c>
    </row>
    <row r="18" spans="1:2" x14ac:dyDescent="0.25">
      <c r="A18" s="131">
        <v>5221</v>
      </c>
      <c r="B18" s="132" t="s">
        <v>432</v>
      </c>
    </row>
    <row r="19" spans="1:2" x14ac:dyDescent="0.25">
      <c r="A19" s="131">
        <v>5222</v>
      </c>
      <c r="B19" s="132" t="s">
        <v>433</v>
      </c>
    </row>
    <row r="20" spans="1:2" x14ac:dyDescent="0.25">
      <c r="A20" s="131">
        <v>5223</v>
      </c>
      <c r="B20" s="132" t="s">
        <v>434</v>
      </c>
    </row>
    <row r="21" spans="1:2" x14ac:dyDescent="0.25">
      <c r="A21" s="131">
        <v>5231</v>
      </c>
      <c r="B21" s="132" t="s">
        <v>435</v>
      </c>
    </row>
    <row r="22" spans="1:2" x14ac:dyDescent="0.25">
      <c r="A22" s="131">
        <v>5311</v>
      </c>
      <c r="B22" s="132" t="s">
        <v>436</v>
      </c>
    </row>
    <row r="23" spans="1:2" x14ac:dyDescent="0.25">
      <c r="A23" s="131">
        <v>5411</v>
      </c>
      <c r="B23" s="132" t="s">
        <v>437</v>
      </c>
    </row>
    <row r="24" spans="1:2" x14ac:dyDescent="0.25">
      <c r="A24" s="131">
        <v>5421</v>
      </c>
      <c r="B24" s="132" t="s">
        <v>439</v>
      </c>
    </row>
    <row r="25" spans="1:2" x14ac:dyDescent="0.25">
      <c r="A25" s="131">
        <v>5431</v>
      </c>
      <c r="B25" s="132" t="s">
        <v>441</v>
      </c>
    </row>
    <row r="26" spans="1:2" x14ac:dyDescent="0.25">
      <c r="A26" s="134">
        <v>5432</v>
      </c>
      <c r="B26" s="135" t="s">
        <v>442</v>
      </c>
    </row>
    <row r="27" spans="1:2" x14ac:dyDescent="0.25">
      <c r="A27" s="136">
        <v>5511</v>
      </c>
      <c r="B27" s="137" t="s">
        <v>443</v>
      </c>
    </row>
    <row r="28" spans="1:2" x14ac:dyDescent="0.25">
      <c r="A28" s="136"/>
      <c r="B28" s="137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5" x14ac:dyDescent="0.25"/>
  <cols>
    <col min="2" max="2" width="59.28515625" customWidth="1"/>
  </cols>
  <sheetData>
    <row r="1" spans="1:2" x14ac:dyDescent="0.25">
      <c r="A1" s="1" t="s">
        <v>276</v>
      </c>
      <c r="B1" s="1" t="s">
        <v>273</v>
      </c>
    </row>
    <row r="2" spans="1:2" x14ac:dyDescent="0.25">
      <c r="A2" s="2">
        <v>1</v>
      </c>
      <c r="B2" s="3" t="s">
        <v>279</v>
      </c>
    </row>
    <row r="3" spans="1:2" x14ac:dyDescent="0.25">
      <c r="A3" s="2">
        <v>4</v>
      </c>
      <c r="B3" s="51" t="s">
        <v>280</v>
      </c>
    </row>
    <row r="4" spans="1:2" x14ac:dyDescent="0.25">
      <c r="A4" s="2">
        <f>+A3+1</f>
        <v>5</v>
      </c>
      <c r="B4" s="3" t="s">
        <v>281</v>
      </c>
    </row>
    <row r="5" spans="1:2" x14ac:dyDescent="0.25">
      <c r="A5" s="2">
        <f t="shared" ref="A5:A15" si="0">+A4+1</f>
        <v>6</v>
      </c>
      <c r="B5" s="4" t="s">
        <v>282</v>
      </c>
    </row>
    <row r="6" spans="1:2" x14ac:dyDescent="0.25">
      <c r="A6" s="2">
        <f t="shared" si="0"/>
        <v>7</v>
      </c>
      <c r="B6" s="3" t="s">
        <v>283</v>
      </c>
    </row>
    <row r="7" spans="1:2" x14ac:dyDescent="0.25">
      <c r="A7" s="2">
        <f t="shared" si="0"/>
        <v>8</v>
      </c>
      <c r="B7" s="3" t="s">
        <v>284</v>
      </c>
    </row>
    <row r="8" spans="1:2" x14ac:dyDescent="0.25">
      <c r="A8" s="2">
        <f t="shared" si="0"/>
        <v>9</v>
      </c>
      <c r="B8" s="3" t="s">
        <v>285</v>
      </c>
    </row>
    <row r="9" spans="1:2" x14ac:dyDescent="0.25">
      <c r="A9" s="2">
        <f t="shared" si="0"/>
        <v>10</v>
      </c>
      <c r="B9" s="3" t="s">
        <v>286</v>
      </c>
    </row>
    <row r="10" spans="1:2" x14ac:dyDescent="0.25">
      <c r="A10" s="2">
        <f t="shared" si="0"/>
        <v>11</v>
      </c>
      <c r="B10" s="3" t="s">
        <v>287</v>
      </c>
    </row>
    <row r="11" spans="1:2" ht="28.5" x14ac:dyDescent="0.25">
      <c r="A11" s="2">
        <f t="shared" si="0"/>
        <v>12</v>
      </c>
      <c r="B11" s="3" t="s">
        <v>288</v>
      </c>
    </row>
    <row r="12" spans="1:2" x14ac:dyDescent="0.25">
      <c r="A12" s="2">
        <f t="shared" si="0"/>
        <v>13</v>
      </c>
      <c r="B12" s="51" t="s">
        <v>289</v>
      </c>
    </row>
    <row r="13" spans="1:2" ht="28.5" x14ac:dyDescent="0.25">
      <c r="A13" s="2">
        <f t="shared" si="0"/>
        <v>14</v>
      </c>
      <c r="B13" s="3" t="s">
        <v>290</v>
      </c>
    </row>
    <row r="14" spans="1:2" x14ac:dyDescent="0.25">
      <c r="A14" s="2">
        <f t="shared" si="0"/>
        <v>15</v>
      </c>
      <c r="B14" s="3" t="s">
        <v>291</v>
      </c>
    </row>
    <row r="15" spans="1:2" x14ac:dyDescent="0.25">
      <c r="A15" s="2">
        <f t="shared" si="0"/>
        <v>16</v>
      </c>
      <c r="B15" s="3" t="s">
        <v>292</v>
      </c>
    </row>
    <row r="16" spans="1:2" x14ac:dyDescent="0.25">
      <c r="A16">
        <v>56</v>
      </c>
      <c r="B16" s="150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RowHeight="15" x14ac:dyDescent="0.25"/>
  <cols>
    <col min="1" max="1" width="18.7109375" style="57" hidden="1" customWidth="1"/>
    <col min="2" max="2" width="14.42578125" style="142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 x14ac:dyDescent="0.25">
      <c r="A1" s="54" t="s">
        <v>673</v>
      </c>
      <c r="B1" s="141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 x14ac:dyDescent="0.25">
      <c r="A2" s="57" t="str">
        <f t="shared" ref="A2:A32" si="0">CONCATENATE(C2,D2)</f>
        <v>10600310</v>
      </c>
      <c r="B2" s="142" t="str">
        <f t="shared" ref="B2:B32" si="1">CONCATENATE(C2,D2,F2)</f>
        <v>106003101</v>
      </c>
      <c r="C2" s="143">
        <v>10600</v>
      </c>
      <c r="D2" s="143" t="s">
        <v>321</v>
      </c>
      <c r="E2" s="144" t="s">
        <v>648</v>
      </c>
      <c r="F2" s="57">
        <v>1</v>
      </c>
    </row>
    <row r="3" spans="1:6" x14ac:dyDescent="0.25">
      <c r="A3" s="57" t="str">
        <f t="shared" si="0"/>
        <v>10600310</v>
      </c>
      <c r="B3" s="142" t="str">
        <f t="shared" si="1"/>
        <v>106003102</v>
      </c>
      <c r="C3" s="143">
        <v>10600</v>
      </c>
      <c r="D3" s="143" t="s">
        <v>321</v>
      </c>
      <c r="E3" s="144" t="s">
        <v>649</v>
      </c>
      <c r="F3" s="57">
        <f t="shared" ref="F3:F64" si="2">+IF(C3=C2,+F2+1,1)</f>
        <v>2</v>
      </c>
    </row>
    <row r="4" spans="1:6" x14ac:dyDescent="0.25">
      <c r="A4" s="57" t="str">
        <f t="shared" si="0"/>
        <v>10600310</v>
      </c>
      <c r="B4" s="142" t="str">
        <f t="shared" si="1"/>
        <v>106003103</v>
      </c>
      <c r="C4" s="143">
        <v>10600</v>
      </c>
      <c r="D4" s="143" t="s">
        <v>321</v>
      </c>
      <c r="E4" s="144" t="s">
        <v>741</v>
      </c>
      <c r="F4" s="57">
        <f t="shared" si="2"/>
        <v>3</v>
      </c>
    </row>
    <row r="5" spans="1:6" x14ac:dyDescent="0.25">
      <c r="A5" s="57" t="str">
        <f t="shared" si="0"/>
        <v>50031310</v>
      </c>
      <c r="B5" s="142" t="str">
        <f t="shared" si="1"/>
        <v>500313101</v>
      </c>
      <c r="C5" s="143">
        <v>50031</v>
      </c>
      <c r="D5" s="143" t="s">
        <v>321</v>
      </c>
      <c r="E5" s="144" t="s">
        <v>650</v>
      </c>
      <c r="F5" s="57">
        <f t="shared" si="2"/>
        <v>1</v>
      </c>
    </row>
    <row r="6" spans="1:6" x14ac:dyDescent="0.25">
      <c r="A6" s="57" t="str">
        <f t="shared" si="0"/>
        <v>10520110</v>
      </c>
      <c r="B6" s="142" t="str">
        <f t="shared" si="1"/>
        <v>105201101</v>
      </c>
      <c r="C6" s="143">
        <v>10520</v>
      </c>
      <c r="D6" s="143" t="s">
        <v>301</v>
      </c>
      <c r="E6" s="144" t="s">
        <v>651</v>
      </c>
      <c r="F6" s="57">
        <f t="shared" si="2"/>
        <v>1</v>
      </c>
    </row>
    <row r="7" spans="1:6" x14ac:dyDescent="0.25">
      <c r="A7" s="57" t="str">
        <f t="shared" si="0"/>
        <v>10521110</v>
      </c>
      <c r="B7" s="142" t="str">
        <f t="shared" si="1"/>
        <v>105211101</v>
      </c>
      <c r="C7" s="143">
        <v>10521</v>
      </c>
      <c r="D7" s="143" t="s">
        <v>301</v>
      </c>
      <c r="E7" s="144" t="s">
        <v>653</v>
      </c>
      <c r="F7" s="57">
        <f t="shared" si="2"/>
        <v>1</v>
      </c>
    </row>
    <row r="8" spans="1:6" x14ac:dyDescent="0.25">
      <c r="A8" s="57" t="str">
        <f t="shared" si="0"/>
        <v>10521110</v>
      </c>
      <c r="B8" s="142" t="str">
        <f t="shared" si="1"/>
        <v>105211102</v>
      </c>
      <c r="C8" s="143">
        <v>10521</v>
      </c>
      <c r="D8" s="143" t="s">
        <v>301</v>
      </c>
      <c r="E8" s="144" t="s">
        <v>655</v>
      </c>
      <c r="F8" s="57">
        <f t="shared" si="2"/>
        <v>2</v>
      </c>
    </row>
    <row r="9" spans="1:6" x14ac:dyDescent="0.25">
      <c r="A9" s="57" t="str">
        <f t="shared" si="0"/>
        <v>10521110</v>
      </c>
      <c r="B9" s="142" t="str">
        <f t="shared" si="1"/>
        <v>105211103</v>
      </c>
      <c r="C9" s="143">
        <v>10521</v>
      </c>
      <c r="D9" s="143" t="s">
        <v>301</v>
      </c>
      <c r="E9" s="144" t="s">
        <v>654</v>
      </c>
      <c r="F9" s="57">
        <f t="shared" si="2"/>
        <v>3</v>
      </c>
    </row>
    <row r="10" spans="1:6" x14ac:dyDescent="0.25">
      <c r="A10" s="57" t="str">
        <f t="shared" si="0"/>
        <v>10521110</v>
      </c>
      <c r="B10" s="142" t="str">
        <f t="shared" si="1"/>
        <v>105211104</v>
      </c>
      <c r="C10" s="143">
        <v>10521</v>
      </c>
      <c r="D10" s="143" t="s">
        <v>301</v>
      </c>
      <c r="E10" s="144" t="s">
        <v>656</v>
      </c>
      <c r="F10" s="57">
        <f t="shared" si="2"/>
        <v>4</v>
      </c>
    </row>
    <row r="11" spans="1:6" x14ac:dyDescent="0.25">
      <c r="A11" s="57" t="str">
        <f t="shared" si="0"/>
        <v>10521110</v>
      </c>
      <c r="B11" s="142" t="str">
        <f t="shared" si="1"/>
        <v>105211105</v>
      </c>
      <c r="C11" s="143">
        <v>10521</v>
      </c>
      <c r="D11" s="143" t="s">
        <v>301</v>
      </c>
      <c r="E11" s="144" t="s">
        <v>735</v>
      </c>
      <c r="F11" s="57">
        <f t="shared" si="2"/>
        <v>5</v>
      </c>
    </row>
    <row r="12" spans="1:6" x14ac:dyDescent="0.25">
      <c r="A12" s="57" t="str">
        <f t="shared" si="0"/>
        <v>10521110</v>
      </c>
      <c r="B12" s="142" t="str">
        <f t="shared" si="1"/>
        <v>105211106</v>
      </c>
      <c r="C12" s="143">
        <v>10521</v>
      </c>
      <c r="D12" s="143" t="s">
        <v>301</v>
      </c>
      <c r="E12" s="144" t="s">
        <v>736</v>
      </c>
      <c r="F12" s="57">
        <f t="shared" si="2"/>
        <v>6</v>
      </c>
    </row>
    <row r="13" spans="1:6" x14ac:dyDescent="0.25">
      <c r="A13" s="57" t="str">
        <f t="shared" si="0"/>
        <v>10521110</v>
      </c>
      <c r="B13" s="142" t="str">
        <f t="shared" si="1"/>
        <v>105211107</v>
      </c>
      <c r="C13" s="143">
        <v>10521</v>
      </c>
      <c r="D13" s="143" t="s">
        <v>301</v>
      </c>
      <c r="E13" s="144" t="s">
        <v>737</v>
      </c>
      <c r="F13" s="57">
        <f t="shared" si="2"/>
        <v>7</v>
      </c>
    </row>
    <row r="14" spans="1:6" x14ac:dyDescent="0.25">
      <c r="A14" s="57" t="str">
        <f t="shared" si="0"/>
        <v>10521110</v>
      </c>
      <c r="B14" s="142" t="str">
        <f t="shared" si="1"/>
        <v>105211108</v>
      </c>
      <c r="C14" s="143">
        <v>10521</v>
      </c>
      <c r="D14" s="143" t="s">
        <v>301</v>
      </c>
      <c r="E14" s="144" t="s">
        <v>738</v>
      </c>
      <c r="F14" s="57">
        <f t="shared" si="2"/>
        <v>8</v>
      </c>
    </row>
    <row r="15" spans="1:6" x14ac:dyDescent="0.25">
      <c r="A15" s="57" t="str">
        <f t="shared" si="0"/>
        <v>10521110</v>
      </c>
      <c r="B15" s="142" t="str">
        <f t="shared" si="1"/>
        <v>105211109</v>
      </c>
      <c r="C15" s="143">
        <v>10521</v>
      </c>
      <c r="D15" s="143" t="s">
        <v>301</v>
      </c>
      <c r="E15" s="144" t="s">
        <v>739</v>
      </c>
      <c r="F15" s="57">
        <f t="shared" si="2"/>
        <v>9</v>
      </c>
    </row>
    <row r="16" spans="1:6" x14ac:dyDescent="0.25">
      <c r="A16" s="57" t="str">
        <f t="shared" si="0"/>
        <v>10521110</v>
      </c>
      <c r="B16" s="142" t="str">
        <f t="shared" si="1"/>
        <v>1052111010</v>
      </c>
      <c r="C16" s="143">
        <v>10521</v>
      </c>
      <c r="D16" s="143" t="s">
        <v>301</v>
      </c>
      <c r="E16" s="144" t="s">
        <v>740</v>
      </c>
      <c r="F16" s="57">
        <f t="shared" si="2"/>
        <v>10</v>
      </c>
    </row>
    <row r="17" spans="1:6" x14ac:dyDescent="0.25">
      <c r="A17" s="57" t="str">
        <f t="shared" si="0"/>
        <v>10522110</v>
      </c>
      <c r="B17" s="142" t="str">
        <f t="shared" si="1"/>
        <v>105221101</v>
      </c>
      <c r="C17" s="143">
        <v>10522</v>
      </c>
      <c r="D17" s="143" t="s">
        <v>301</v>
      </c>
      <c r="E17" s="144" t="s">
        <v>657</v>
      </c>
      <c r="F17" s="57">
        <f t="shared" si="2"/>
        <v>1</v>
      </c>
    </row>
    <row r="18" spans="1:6" x14ac:dyDescent="0.25">
      <c r="A18" s="57" t="str">
        <f t="shared" si="0"/>
        <v>10523110</v>
      </c>
      <c r="B18" s="142" t="str">
        <f t="shared" si="1"/>
        <v>105231101</v>
      </c>
      <c r="C18" s="143">
        <v>10523</v>
      </c>
      <c r="D18" s="143" t="s">
        <v>301</v>
      </c>
      <c r="E18" s="144" t="s">
        <v>658</v>
      </c>
      <c r="F18" s="57">
        <f t="shared" si="2"/>
        <v>1</v>
      </c>
    </row>
    <row r="19" spans="1:6" x14ac:dyDescent="0.25">
      <c r="A19" s="57" t="str">
        <f t="shared" si="0"/>
        <v>10523110</v>
      </c>
      <c r="B19" s="142" t="str">
        <f t="shared" si="1"/>
        <v>105231102</v>
      </c>
      <c r="C19" s="143">
        <v>10523</v>
      </c>
      <c r="D19" s="143" t="s">
        <v>301</v>
      </c>
      <c r="E19" s="144" t="s">
        <v>659</v>
      </c>
      <c r="F19" s="57">
        <f t="shared" si="2"/>
        <v>2</v>
      </c>
    </row>
    <row r="20" spans="1:6" x14ac:dyDescent="0.25">
      <c r="A20" s="57" t="str">
        <f t="shared" si="0"/>
        <v>10523110</v>
      </c>
      <c r="B20" s="142" t="str">
        <f t="shared" si="1"/>
        <v>105231103</v>
      </c>
      <c r="C20" s="143">
        <v>10523</v>
      </c>
      <c r="D20" s="143" t="s">
        <v>301</v>
      </c>
      <c r="E20" s="144" t="s">
        <v>660</v>
      </c>
      <c r="F20" s="57">
        <f t="shared" si="2"/>
        <v>3</v>
      </c>
    </row>
    <row r="21" spans="1:6" x14ac:dyDescent="0.25">
      <c r="A21" s="57" t="str">
        <f t="shared" si="0"/>
        <v>10523110</v>
      </c>
      <c r="B21" s="142" t="str">
        <f t="shared" si="1"/>
        <v>105231104</v>
      </c>
      <c r="C21" s="143">
        <v>10523</v>
      </c>
      <c r="D21" s="143" t="s">
        <v>301</v>
      </c>
      <c r="E21" s="144" t="s">
        <v>661</v>
      </c>
      <c r="F21" s="57">
        <f t="shared" si="2"/>
        <v>4</v>
      </c>
    </row>
    <row r="22" spans="1:6" x14ac:dyDescent="0.25">
      <c r="A22" s="57" t="str">
        <f t="shared" si="0"/>
        <v>10523110</v>
      </c>
      <c r="B22" s="142" t="str">
        <f t="shared" si="1"/>
        <v>105231105</v>
      </c>
      <c r="C22" s="143">
        <v>10523</v>
      </c>
      <c r="D22" s="143" t="s">
        <v>301</v>
      </c>
      <c r="E22" s="144" t="s">
        <v>662</v>
      </c>
      <c r="F22" s="57">
        <f t="shared" si="2"/>
        <v>5</v>
      </c>
    </row>
    <row r="23" spans="1:6" x14ac:dyDescent="0.25">
      <c r="A23" s="57" t="str">
        <f t="shared" si="0"/>
        <v>61040210</v>
      </c>
      <c r="B23" s="142" t="str">
        <f t="shared" si="1"/>
        <v>610402101</v>
      </c>
      <c r="C23" s="143">
        <v>61040</v>
      </c>
      <c r="D23" s="143" t="s">
        <v>317</v>
      </c>
      <c r="E23" s="144" t="s">
        <v>756</v>
      </c>
      <c r="F23" s="57">
        <f t="shared" si="2"/>
        <v>1</v>
      </c>
    </row>
    <row r="24" spans="1:6" x14ac:dyDescent="0.25">
      <c r="A24" s="57" t="str">
        <f t="shared" si="0"/>
        <v>61040210</v>
      </c>
      <c r="B24" s="142" t="str">
        <f t="shared" si="1"/>
        <v>610402102</v>
      </c>
      <c r="C24" s="143">
        <v>61040</v>
      </c>
      <c r="D24" s="143" t="s">
        <v>317</v>
      </c>
      <c r="E24" s="144" t="s">
        <v>757</v>
      </c>
      <c r="F24" s="57">
        <f t="shared" si="2"/>
        <v>2</v>
      </c>
    </row>
    <row r="25" spans="1:6" x14ac:dyDescent="0.25">
      <c r="A25" s="57" t="str">
        <f t="shared" si="0"/>
        <v>50043250</v>
      </c>
      <c r="B25" s="142" t="str">
        <f t="shared" si="1"/>
        <v>500432501</v>
      </c>
      <c r="C25" s="143">
        <v>50043</v>
      </c>
      <c r="D25" s="143" t="s">
        <v>319</v>
      </c>
      <c r="E25" s="144" t="s">
        <v>777</v>
      </c>
      <c r="F25" s="57">
        <f t="shared" si="2"/>
        <v>1</v>
      </c>
    </row>
    <row r="26" spans="1:6" x14ac:dyDescent="0.25">
      <c r="A26" s="57" t="str">
        <f t="shared" si="0"/>
        <v>10810411</v>
      </c>
      <c r="B26" s="142" t="str">
        <f t="shared" si="1"/>
        <v>108104111</v>
      </c>
      <c r="C26" s="143">
        <v>10810</v>
      </c>
      <c r="D26" s="143" t="s">
        <v>330</v>
      </c>
      <c r="E26" s="144" t="s">
        <v>742</v>
      </c>
      <c r="F26" s="57">
        <f t="shared" si="2"/>
        <v>1</v>
      </c>
    </row>
    <row r="27" spans="1:6" x14ac:dyDescent="0.25">
      <c r="A27" s="57" t="str">
        <f t="shared" si="0"/>
        <v>14810450</v>
      </c>
      <c r="B27" s="142" t="str">
        <f t="shared" si="1"/>
        <v>148104501</v>
      </c>
      <c r="C27" s="143">
        <v>14810</v>
      </c>
      <c r="D27" s="143" t="s">
        <v>340</v>
      </c>
      <c r="E27" s="144" t="s">
        <v>747</v>
      </c>
      <c r="F27" s="57">
        <f t="shared" si="2"/>
        <v>1</v>
      </c>
    </row>
    <row r="28" spans="1:6" x14ac:dyDescent="0.25">
      <c r="A28" s="57" t="str">
        <f t="shared" si="0"/>
        <v>14810450</v>
      </c>
      <c r="B28" s="142" t="str">
        <f t="shared" si="1"/>
        <v>148104502</v>
      </c>
      <c r="C28" s="143">
        <v>14810</v>
      </c>
      <c r="D28" s="143" t="s">
        <v>340</v>
      </c>
      <c r="E28" s="144" t="s">
        <v>663</v>
      </c>
      <c r="F28" s="57">
        <f t="shared" si="2"/>
        <v>2</v>
      </c>
    </row>
    <row r="29" spans="1:6" x14ac:dyDescent="0.25">
      <c r="A29" s="57" t="str">
        <f t="shared" si="0"/>
        <v>14810450</v>
      </c>
      <c r="B29" s="142" t="str">
        <f t="shared" si="1"/>
        <v>148104503</v>
      </c>
      <c r="C29" s="143">
        <v>14810</v>
      </c>
      <c r="D29" s="143" t="s">
        <v>340</v>
      </c>
      <c r="E29" s="144" t="s">
        <v>748</v>
      </c>
      <c r="F29" s="57">
        <f t="shared" si="2"/>
        <v>3</v>
      </c>
    </row>
    <row r="30" spans="1:6" x14ac:dyDescent="0.25">
      <c r="A30" s="57" t="str">
        <f t="shared" si="0"/>
        <v>14810450</v>
      </c>
      <c r="B30" s="142" t="str">
        <f t="shared" si="1"/>
        <v>148104504</v>
      </c>
      <c r="C30" s="143">
        <v>14810</v>
      </c>
      <c r="D30" s="143" t="s">
        <v>340</v>
      </c>
      <c r="E30" s="144" t="s">
        <v>749</v>
      </c>
      <c r="F30" s="57">
        <f t="shared" si="2"/>
        <v>4</v>
      </c>
    </row>
    <row r="31" spans="1:6" x14ac:dyDescent="0.25">
      <c r="A31" s="57" t="str">
        <f t="shared" si="0"/>
        <v>14810450</v>
      </c>
      <c r="B31" s="142" t="str">
        <f t="shared" si="1"/>
        <v>148104505</v>
      </c>
      <c r="C31" s="143">
        <v>14810</v>
      </c>
      <c r="D31" s="143" t="s">
        <v>340</v>
      </c>
      <c r="E31" s="144" t="s">
        <v>750</v>
      </c>
      <c r="F31" s="57">
        <f t="shared" si="2"/>
        <v>5</v>
      </c>
    </row>
    <row r="32" spans="1:6" x14ac:dyDescent="0.25">
      <c r="A32" s="57" t="str">
        <f t="shared" si="0"/>
        <v>14810450</v>
      </c>
      <c r="B32" s="142" t="str">
        <f t="shared" si="1"/>
        <v>148104506</v>
      </c>
      <c r="C32" s="143">
        <v>14810</v>
      </c>
      <c r="D32" s="143" t="s">
        <v>340</v>
      </c>
      <c r="E32" s="144" t="s">
        <v>751</v>
      </c>
      <c r="F32" s="57">
        <f t="shared" si="2"/>
        <v>6</v>
      </c>
    </row>
    <row r="33" spans="1:6" x14ac:dyDescent="0.25">
      <c r="A33" s="57" t="str">
        <f t="shared" ref="A33:A49" si="3">CONCATENATE(C33,D33)</f>
        <v>14810450</v>
      </c>
      <c r="B33" s="142" t="str">
        <f t="shared" ref="B33:B75" si="4">CONCATENATE(C33,D33,F33)</f>
        <v>148104507</v>
      </c>
      <c r="C33" s="143">
        <v>14810</v>
      </c>
      <c r="D33" s="143" t="s">
        <v>340</v>
      </c>
      <c r="E33" s="144" t="s">
        <v>752</v>
      </c>
      <c r="F33" s="57">
        <f t="shared" si="2"/>
        <v>7</v>
      </c>
    </row>
    <row r="34" spans="1:6" x14ac:dyDescent="0.25">
      <c r="A34" s="57" t="str">
        <f t="shared" si="3"/>
        <v>14810450</v>
      </c>
      <c r="B34" s="142" t="str">
        <f t="shared" si="4"/>
        <v>148104508</v>
      </c>
      <c r="C34" s="143">
        <v>14810</v>
      </c>
      <c r="D34" s="143" t="s">
        <v>340</v>
      </c>
      <c r="E34" s="144" t="s">
        <v>753</v>
      </c>
      <c r="F34" s="57">
        <f t="shared" si="2"/>
        <v>8</v>
      </c>
    </row>
    <row r="35" spans="1:6" x14ac:dyDescent="0.25">
      <c r="A35" s="57" t="str">
        <f t="shared" si="3"/>
        <v>14810620</v>
      </c>
      <c r="B35" s="142" t="str">
        <f t="shared" si="4"/>
        <v>148106201</v>
      </c>
      <c r="C35" s="143">
        <v>14810</v>
      </c>
      <c r="D35" s="143" t="s">
        <v>351</v>
      </c>
      <c r="E35" s="144" t="s">
        <v>754</v>
      </c>
      <c r="F35" s="57">
        <v>1</v>
      </c>
    </row>
    <row r="36" spans="1:6" x14ac:dyDescent="0.25">
      <c r="A36" s="57" t="str">
        <f t="shared" si="3"/>
        <v>14810620</v>
      </c>
      <c r="B36" s="142" t="str">
        <f t="shared" si="4"/>
        <v>148106202</v>
      </c>
      <c r="C36" s="143">
        <v>14810</v>
      </c>
      <c r="D36" s="143" t="s">
        <v>351</v>
      </c>
      <c r="E36" s="144" t="s">
        <v>755</v>
      </c>
      <c r="F36" s="57">
        <f t="shared" si="2"/>
        <v>2</v>
      </c>
    </row>
    <row r="37" spans="1:6" x14ac:dyDescent="0.25">
      <c r="A37" s="57" t="str">
        <f t="shared" si="3"/>
        <v>10310330</v>
      </c>
      <c r="B37" s="142" t="str">
        <f t="shared" si="4"/>
        <v>103103301</v>
      </c>
      <c r="C37" s="143">
        <v>10310</v>
      </c>
      <c r="D37" s="143" t="s">
        <v>323</v>
      </c>
      <c r="E37" s="144" t="s">
        <v>758</v>
      </c>
      <c r="F37" s="57">
        <f t="shared" si="2"/>
        <v>1</v>
      </c>
    </row>
    <row r="38" spans="1:6" x14ac:dyDescent="0.25">
      <c r="A38" s="57" t="str">
        <f t="shared" si="3"/>
        <v>10310330</v>
      </c>
      <c r="B38" s="142" t="str">
        <f t="shared" si="4"/>
        <v>103103302</v>
      </c>
      <c r="C38" s="143">
        <v>10310</v>
      </c>
      <c r="D38" s="143" t="s">
        <v>323</v>
      </c>
      <c r="E38" s="144" t="s">
        <v>759</v>
      </c>
      <c r="F38" s="57">
        <f t="shared" si="2"/>
        <v>2</v>
      </c>
    </row>
    <row r="39" spans="1:6" x14ac:dyDescent="0.25">
      <c r="A39" s="57" t="str">
        <f t="shared" si="3"/>
        <v>10310330</v>
      </c>
      <c r="B39" s="142" t="str">
        <f t="shared" si="4"/>
        <v>103103303</v>
      </c>
      <c r="C39" s="143">
        <v>10310</v>
      </c>
      <c r="D39" s="143" t="s">
        <v>323</v>
      </c>
      <c r="E39" s="144" t="s">
        <v>760</v>
      </c>
      <c r="F39" s="57">
        <f t="shared" si="2"/>
        <v>3</v>
      </c>
    </row>
    <row r="40" spans="1:6" x14ac:dyDescent="0.25">
      <c r="A40" s="57" t="str">
        <f t="shared" si="3"/>
        <v>10310330</v>
      </c>
      <c r="B40" s="142" t="str">
        <f t="shared" si="4"/>
        <v>103103304</v>
      </c>
      <c r="C40" s="143">
        <v>10310</v>
      </c>
      <c r="D40" s="143" t="s">
        <v>323</v>
      </c>
      <c r="E40" s="144" t="s">
        <v>761</v>
      </c>
      <c r="F40" s="57">
        <f t="shared" si="2"/>
        <v>4</v>
      </c>
    </row>
    <row r="41" spans="1:6" x14ac:dyDescent="0.25">
      <c r="A41" s="57" t="str">
        <f t="shared" si="3"/>
        <v>10310330</v>
      </c>
      <c r="B41" s="142" t="str">
        <f t="shared" si="4"/>
        <v>103103305</v>
      </c>
      <c r="C41" s="143">
        <v>10310</v>
      </c>
      <c r="D41" s="143" t="s">
        <v>323</v>
      </c>
      <c r="E41" s="144" t="s">
        <v>731</v>
      </c>
      <c r="F41" s="57">
        <f t="shared" si="2"/>
        <v>5</v>
      </c>
    </row>
    <row r="42" spans="1:6" x14ac:dyDescent="0.25">
      <c r="A42" s="57" t="str">
        <f t="shared" si="3"/>
        <v>10310330</v>
      </c>
      <c r="B42" s="142" t="str">
        <f t="shared" si="4"/>
        <v>103103306</v>
      </c>
      <c r="C42" s="143">
        <v>10310</v>
      </c>
      <c r="D42" s="143" t="s">
        <v>323</v>
      </c>
      <c r="E42" s="144" t="s">
        <v>664</v>
      </c>
      <c r="F42" s="57">
        <f t="shared" si="2"/>
        <v>6</v>
      </c>
    </row>
    <row r="43" spans="1:6" x14ac:dyDescent="0.25">
      <c r="A43" s="57" t="str">
        <f t="shared" si="3"/>
        <v>10310330</v>
      </c>
      <c r="B43" s="142" t="str">
        <f t="shared" si="4"/>
        <v>103103307</v>
      </c>
      <c r="C43" s="143">
        <v>10310</v>
      </c>
      <c r="D43" s="143" t="s">
        <v>323</v>
      </c>
      <c r="E43" s="144" t="s">
        <v>665</v>
      </c>
      <c r="F43" s="57">
        <f t="shared" si="2"/>
        <v>7</v>
      </c>
    </row>
    <row r="44" spans="1:6" x14ac:dyDescent="0.25">
      <c r="A44" s="57" t="str">
        <f t="shared" si="3"/>
        <v>10310330</v>
      </c>
      <c r="B44" s="142" t="str">
        <f t="shared" si="4"/>
        <v>103103308</v>
      </c>
      <c r="C44" s="143">
        <v>10310</v>
      </c>
      <c r="D44" s="143" t="s">
        <v>323</v>
      </c>
      <c r="E44" s="144" t="s">
        <v>762</v>
      </c>
      <c r="F44" s="57">
        <f t="shared" si="2"/>
        <v>8</v>
      </c>
    </row>
    <row r="45" spans="1:6" x14ac:dyDescent="0.25">
      <c r="A45" s="57" t="str">
        <f t="shared" si="3"/>
        <v>10310330</v>
      </c>
      <c r="B45" s="142" t="str">
        <f t="shared" si="4"/>
        <v>103103309</v>
      </c>
      <c r="C45" s="143">
        <v>10310</v>
      </c>
      <c r="D45" s="143" t="s">
        <v>323</v>
      </c>
      <c r="E45" s="144" t="s">
        <v>666</v>
      </c>
      <c r="F45" s="57">
        <f t="shared" si="2"/>
        <v>9</v>
      </c>
    </row>
    <row r="46" spans="1:6" x14ac:dyDescent="0.25">
      <c r="A46" s="57" t="str">
        <f t="shared" si="3"/>
        <v>10310330</v>
      </c>
      <c r="B46" s="142" t="str">
        <f t="shared" si="4"/>
        <v>1031033010</v>
      </c>
      <c r="C46" s="143">
        <v>10310</v>
      </c>
      <c r="D46" s="143" t="s">
        <v>323</v>
      </c>
      <c r="E46" s="144" t="s">
        <v>732</v>
      </c>
      <c r="F46" s="57">
        <f t="shared" si="2"/>
        <v>10</v>
      </c>
    </row>
    <row r="47" spans="1:6" x14ac:dyDescent="0.25">
      <c r="A47" s="57" t="str">
        <f t="shared" si="3"/>
        <v>10310330</v>
      </c>
      <c r="B47" s="142" t="str">
        <f t="shared" si="4"/>
        <v>1031033011</v>
      </c>
      <c r="C47" s="143">
        <v>10310</v>
      </c>
      <c r="D47" s="143" t="s">
        <v>323</v>
      </c>
      <c r="E47" s="144" t="s">
        <v>763</v>
      </c>
      <c r="F47" s="57">
        <f t="shared" si="2"/>
        <v>11</v>
      </c>
    </row>
    <row r="48" spans="1:6" x14ac:dyDescent="0.25">
      <c r="A48" s="57" t="str">
        <f t="shared" si="3"/>
        <v>10310330</v>
      </c>
      <c r="B48" s="142" t="str">
        <f t="shared" si="4"/>
        <v>1031033012</v>
      </c>
      <c r="C48" s="143">
        <v>10310</v>
      </c>
      <c r="D48" s="143" t="s">
        <v>323</v>
      </c>
      <c r="E48" s="144" t="s">
        <v>667</v>
      </c>
      <c r="F48" s="57">
        <f t="shared" si="2"/>
        <v>12</v>
      </c>
    </row>
    <row r="49" spans="1:6" x14ac:dyDescent="0.25">
      <c r="A49" s="57" t="str">
        <f t="shared" si="3"/>
        <v>10311340</v>
      </c>
      <c r="B49" s="142" t="str">
        <f t="shared" si="4"/>
        <v>103113401</v>
      </c>
      <c r="C49" s="143">
        <v>10311</v>
      </c>
      <c r="D49" s="143" t="s">
        <v>325</v>
      </c>
      <c r="E49" s="144" t="s">
        <v>764</v>
      </c>
      <c r="F49" s="57">
        <f t="shared" si="2"/>
        <v>1</v>
      </c>
    </row>
    <row r="50" spans="1:6" x14ac:dyDescent="0.25">
      <c r="B50" s="142" t="str">
        <f t="shared" si="4"/>
        <v>103113402</v>
      </c>
      <c r="C50" s="143">
        <v>10311</v>
      </c>
      <c r="D50" s="143" t="s">
        <v>325</v>
      </c>
      <c r="E50" s="144" t="s">
        <v>765</v>
      </c>
      <c r="F50" s="57">
        <f t="shared" si="2"/>
        <v>2</v>
      </c>
    </row>
    <row r="51" spans="1:6" x14ac:dyDescent="0.25">
      <c r="B51" s="142" t="str">
        <f t="shared" si="4"/>
        <v>103113403</v>
      </c>
      <c r="C51" s="143">
        <v>10311</v>
      </c>
      <c r="D51" s="143" t="s">
        <v>325</v>
      </c>
      <c r="E51" s="144" t="s">
        <v>733</v>
      </c>
      <c r="F51" s="57">
        <f t="shared" si="2"/>
        <v>3</v>
      </c>
    </row>
    <row r="52" spans="1:6" x14ac:dyDescent="0.25">
      <c r="B52" s="142" t="str">
        <f t="shared" si="4"/>
        <v>103113404</v>
      </c>
      <c r="C52" s="143">
        <v>10311</v>
      </c>
      <c r="D52" s="143" t="s">
        <v>325</v>
      </c>
      <c r="E52" s="144" t="s">
        <v>766</v>
      </c>
      <c r="F52" s="57">
        <f t="shared" si="2"/>
        <v>4</v>
      </c>
    </row>
    <row r="53" spans="1:6" x14ac:dyDescent="0.25">
      <c r="B53" s="142" t="str">
        <f t="shared" si="4"/>
        <v>103113405</v>
      </c>
      <c r="C53" s="143">
        <v>10311</v>
      </c>
      <c r="D53" s="143" t="s">
        <v>325</v>
      </c>
      <c r="E53" s="144" t="s">
        <v>767</v>
      </c>
      <c r="F53" s="57">
        <f t="shared" si="2"/>
        <v>5</v>
      </c>
    </row>
    <row r="54" spans="1:6" x14ac:dyDescent="0.25">
      <c r="B54" s="142" t="str">
        <f t="shared" si="4"/>
        <v>103113406</v>
      </c>
      <c r="C54" s="143">
        <v>10311</v>
      </c>
      <c r="D54" s="143" t="s">
        <v>325</v>
      </c>
      <c r="E54" s="144" t="s">
        <v>768</v>
      </c>
      <c r="F54" s="57">
        <f t="shared" si="2"/>
        <v>6</v>
      </c>
    </row>
    <row r="55" spans="1:6" x14ac:dyDescent="0.25">
      <c r="B55" s="142" t="str">
        <f t="shared" si="4"/>
        <v>103113407</v>
      </c>
      <c r="C55" s="143">
        <v>10311</v>
      </c>
      <c r="D55" s="143" t="s">
        <v>325</v>
      </c>
      <c r="E55" s="144" t="s">
        <v>734</v>
      </c>
      <c r="F55" s="57">
        <f t="shared" si="2"/>
        <v>7</v>
      </c>
    </row>
    <row r="56" spans="1:6" x14ac:dyDescent="0.25">
      <c r="B56" s="142" t="str">
        <f t="shared" si="4"/>
        <v>103113408</v>
      </c>
      <c r="C56" s="143">
        <v>10311</v>
      </c>
      <c r="D56" s="143" t="s">
        <v>325</v>
      </c>
      <c r="E56" s="144" t="s">
        <v>769</v>
      </c>
      <c r="F56" s="57">
        <f t="shared" si="2"/>
        <v>8</v>
      </c>
    </row>
    <row r="57" spans="1:6" x14ac:dyDescent="0.25">
      <c r="B57" s="142" t="str">
        <f t="shared" si="4"/>
        <v>103113409</v>
      </c>
      <c r="C57" s="143">
        <v>10311</v>
      </c>
      <c r="D57" s="143" t="s">
        <v>325</v>
      </c>
      <c r="E57" s="144" t="s">
        <v>770</v>
      </c>
      <c r="F57" s="57">
        <f t="shared" si="2"/>
        <v>9</v>
      </c>
    </row>
    <row r="58" spans="1:6" x14ac:dyDescent="0.25">
      <c r="B58" s="142" t="str">
        <f t="shared" si="4"/>
        <v>148404201</v>
      </c>
      <c r="C58" s="143">
        <v>14840</v>
      </c>
      <c r="D58" s="143" t="s">
        <v>334</v>
      </c>
      <c r="E58" s="144" t="s">
        <v>771</v>
      </c>
      <c r="F58" s="57">
        <f t="shared" si="2"/>
        <v>1</v>
      </c>
    </row>
    <row r="59" spans="1:6" x14ac:dyDescent="0.25">
      <c r="B59" s="142" t="str">
        <f t="shared" si="4"/>
        <v>148404202</v>
      </c>
      <c r="C59" s="143">
        <v>14840</v>
      </c>
      <c r="D59" s="143" t="s">
        <v>334</v>
      </c>
      <c r="E59" s="144" t="s">
        <v>772</v>
      </c>
      <c r="F59" s="57">
        <f t="shared" si="2"/>
        <v>2</v>
      </c>
    </row>
    <row r="60" spans="1:6" x14ac:dyDescent="0.25">
      <c r="B60" s="142" t="str">
        <f t="shared" si="4"/>
        <v>500466301</v>
      </c>
      <c r="C60" s="143">
        <v>50046</v>
      </c>
      <c r="D60" s="143" t="s">
        <v>353</v>
      </c>
      <c r="E60" s="144" t="s">
        <v>773</v>
      </c>
      <c r="F60" s="57">
        <f t="shared" si="2"/>
        <v>1</v>
      </c>
    </row>
    <row r="61" spans="1:6" x14ac:dyDescent="0.25">
      <c r="B61" s="142" t="str">
        <f t="shared" si="4"/>
        <v>500466302</v>
      </c>
      <c r="C61" s="143">
        <v>50046</v>
      </c>
      <c r="D61" s="143" t="s">
        <v>353</v>
      </c>
      <c r="E61" s="144" t="s">
        <v>668</v>
      </c>
      <c r="F61" s="57">
        <f t="shared" si="2"/>
        <v>2</v>
      </c>
    </row>
    <row r="62" spans="1:6" x14ac:dyDescent="0.25">
      <c r="B62" s="142" t="str">
        <f t="shared" si="4"/>
        <v>500466303</v>
      </c>
      <c r="C62" s="143">
        <v>50046</v>
      </c>
      <c r="D62" s="143" t="s">
        <v>353</v>
      </c>
      <c r="E62" s="144" t="s">
        <v>774</v>
      </c>
      <c r="F62" s="57">
        <f t="shared" si="2"/>
        <v>3</v>
      </c>
    </row>
    <row r="63" spans="1:6" x14ac:dyDescent="0.25">
      <c r="B63" s="142" t="str">
        <f t="shared" si="4"/>
        <v>500466304</v>
      </c>
      <c r="C63" s="143">
        <v>50046</v>
      </c>
      <c r="D63" s="143" t="s">
        <v>353</v>
      </c>
      <c r="E63" s="144" t="s">
        <v>775</v>
      </c>
      <c r="F63" s="57">
        <f t="shared" si="2"/>
        <v>4</v>
      </c>
    </row>
    <row r="64" spans="1:6" x14ac:dyDescent="0.25">
      <c r="B64" s="142" t="str">
        <f t="shared" si="4"/>
        <v>148464201</v>
      </c>
      <c r="C64" s="143">
        <v>14846</v>
      </c>
      <c r="D64" s="143" t="s">
        <v>334</v>
      </c>
      <c r="E64" s="144" t="s">
        <v>776</v>
      </c>
      <c r="F64" s="57">
        <f t="shared" si="2"/>
        <v>1</v>
      </c>
    </row>
    <row r="65" spans="2:6" x14ac:dyDescent="0.25">
      <c r="B65" s="142" t="str">
        <f t="shared" si="4"/>
        <v>148474201</v>
      </c>
      <c r="C65" s="143">
        <v>14847</v>
      </c>
      <c r="D65" s="143" t="s">
        <v>334</v>
      </c>
      <c r="E65" s="144" t="s">
        <v>669</v>
      </c>
      <c r="F65" s="57">
        <f t="shared" ref="F65:F75" si="5">+IF(C65=C64,+F64+1,1)</f>
        <v>1</v>
      </c>
    </row>
    <row r="66" spans="2:6" x14ac:dyDescent="0.25">
      <c r="B66" s="142" t="str">
        <f t="shared" si="4"/>
        <v>118018201</v>
      </c>
      <c r="C66" s="143">
        <v>11801</v>
      </c>
      <c r="D66" s="143" t="s">
        <v>359</v>
      </c>
      <c r="E66" s="144" t="s">
        <v>743</v>
      </c>
      <c r="F66" s="57">
        <f t="shared" si="5"/>
        <v>1</v>
      </c>
    </row>
    <row r="67" spans="2:6" x14ac:dyDescent="0.25">
      <c r="B67" s="142" t="str">
        <f t="shared" si="4"/>
        <v>118018202</v>
      </c>
      <c r="C67" s="143">
        <v>11801</v>
      </c>
      <c r="D67" s="143" t="s">
        <v>359</v>
      </c>
      <c r="E67" s="144" t="s">
        <v>744</v>
      </c>
      <c r="F67" s="57">
        <f t="shared" si="5"/>
        <v>2</v>
      </c>
    </row>
    <row r="68" spans="2:6" x14ac:dyDescent="0.25">
      <c r="B68" s="142" t="str">
        <f t="shared" si="4"/>
        <v>138008101</v>
      </c>
      <c r="C68" s="143">
        <v>13800</v>
      </c>
      <c r="D68" s="143" t="s">
        <v>357</v>
      </c>
      <c r="E68" s="144" t="s">
        <v>670</v>
      </c>
      <c r="F68" s="57">
        <f t="shared" si="5"/>
        <v>1</v>
      </c>
    </row>
    <row r="69" spans="2:6" x14ac:dyDescent="0.25">
      <c r="B69" s="142" t="str">
        <f t="shared" si="4"/>
        <v>138008102</v>
      </c>
      <c r="C69" s="143">
        <v>13800</v>
      </c>
      <c r="D69" s="143" t="s">
        <v>357</v>
      </c>
      <c r="E69" s="144" t="s">
        <v>745</v>
      </c>
      <c r="F69" s="57">
        <f t="shared" si="5"/>
        <v>2</v>
      </c>
    </row>
    <row r="70" spans="2:6" x14ac:dyDescent="0.25">
      <c r="B70" s="142" t="str">
        <f t="shared" si="4"/>
        <v>138008103</v>
      </c>
      <c r="C70" s="143">
        <v>13800</v>
      </c>
      <c r="D70" s="143" t="s">
        <v>357</v>
      </c>
      <c r="E70" s="144" t="s">
        <v>746</v>
      </c>
      <c r="F70" s="57">
        <f t="shared" si="5"/>
        <v>3</v>
      </c>
    </row>
    <row r="71" spans="2:6" x14ac:dyDescent="0.25">
      <c r="B71" s="142" t="str">
        <f t="shared" si="4"/>
        <v>500258101</v>
      </c>
      <c r="C71" s="143">
        <v>50025</v>
      </c>
      <c r="D71" s="143" t="s">
        <v>357</v>
      </c>
      <c r="E71" s="144" t="s">
        <v>670</v>
      </c>
      <c r="F71" s="57">
        <f t="shared" si="5"/>
        <v>1</v>
      </c>
    </row>
    <row r="72" spans="2:6" x14ac:dyDescent="0.25">
      <c r="B72" s="142" t="str">
        <f t="shared" si="4"/>
        <v>500258102</v>
      </c>
      <c r="C72" s="143">
        <v>50025</v>
      </c>
      <c r="D72" s="143" t="s">
        <v>357</v>
      </c>
      <c r="E72" s="144" t="s">
        <v>746</v>
      </c>
      <c r="F72" s="57">
        <f t="shared" si="5"/>
        <v>2</v>
      </c>
    </row>
    <row r="73" spans="2:6" x14ac:dyDescent="0.25">
      <c r="B73" s="142" t="str">
        <f t="shared" si="4"/>
        <v>148304731</v>
      </c>
      <c r="C73" s="143">
        <v>14830</v>
      </c>
      <c r="D73" s="143" t="s">
        <v>343</v>
      </c>
      <c r="E73" s="144" t="s">
        <v>652</v>
      </c>
      <c r="F73" s="57">
        <f t="shared" si="5"/>
        <v>1</v>
      </c>
    </row>
    <row r="74" spans="2:6" x14ac:dyDescent="0.25">
      <c r="B74" s="142" t="str">
        <f t="shared" si="4"/>
        <v>413003601</v>
      </c>
      <c r="C74" s="143">
        <v>41300</v>
      </c>
      <c r="D74" s="143" t="s">
        <v>327</v>
      </c>
      <c r="E74" s="144" t="s">
        <v>671</v>
      </c>
      <c r="F74" s="57">
        <f t="shared" si="5"/>
        <v>1</v>
      </c>
    </row>
    <row r="75" spans="2:6" x14ac:dyDescent="0.25">
      <c r="B75" s="142" t="str">
        <f t="shared" si="4"/>
        <v>411001301</v>
      </c>
      <c r="C75" s="143">
        <v>41100</v>
      </c>
      <c r="D75" s="143" t="s">
        <v>307</v>
      </c>
      <c r="E75" s="144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 x14ac:dyDescent="0.2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40" customWidth="1"/>
    <col min="15" max="15" width="15.7109375" customWidth="1"/>
  </cols>
  <sheetData>
    <row r="1" spans="1:18" ht="15.75" thickBot="1" x14ac:dyDescent="0.3">
      <c r="A1">
        <f>+COUNTIF('по изворима и контима'!G12:G499,"&gt;0")</f>
        <v>0</v>
      </c>
      <c r="O1" s="122">
        <f>IF(+SUM('по изворима и контима'!J12:P499)&lt;&gt;SUM(O4:O647),111,0)</f>
        <v>0</v>
      </c>
    </row>
    <row r="2" spans="1:18" ht="15.75" thickBot="1" x14ac:dyDescent="0.3">
      <c r="O2" s="127" t="str">
        <f>IF(+SUM(O4:O647)=SUM('по изворима и контима'!J12:P500),"OK-sve je učitano","PAŽNJA-nije sve učitano - zovi administratora")</f>
        <v>OK-sve je učitano</v>
      </c>
      <c r="P2" s="124"/>
      <c r="Q2" s="124"/>
      <c r="R2" s="125"/>
    </row>
    <row r="3" spans="1:18" x14ac:dyDescent="0.25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40" t="s">
        <v>724</v>
      </c>
      <c r="O3" s="126" t="s">
        <v>725</v>
      </c>
    </row>
    <row r="4" spans="1:18" x14ac:dyDescent="0.25">
      <c r="A4">
        <f>+IF(ISBLANK('по изворима и контима'!D12)=TRUE,0,VALUE(1))</f>
        <v>0</v>
      </c>
      <c r="B4">
        <f>+IF(A1&gt;0,1,0)</f>
        <v>0</v>
      </c>
      <c r="C4" s="121">
        <f>IF(A4=0,0,+spisak!A$4)</f>
        <v>0</v>
      </c>
      <c r="D4">
        <f>IF(A4=0,0,+spisak!C$4)</f>
        <v>0</v>
      </c>
      <c r="E4" s="169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40">
        <f>+IF(A4=0,0,"do 2015")</f>
        <v>0</v>
      </c>
      <c r="O4" s="122">
        <f>IF(A4=0,0,+VLOOKUP($A4,'по изворима и контима'!$A$12:L$499,COLUMN('по изворима и контима'!J:J),FALSE))</f>
        <v>0</v>
      </c>
    </row>
    <row r="5" spans="1:18" x14ac:dyDescent="0.25">
      <c r="A5">
        <f t="shared" ref="A5:A10" si="0">+A4</f>
        <v>0</v>
      </c>
      <c r="B5">
        <f>+IF(A5&gt;0,+B4+1,0)</f>
        <v>0</v>
      </c>
      <c r="C5" s="121">
        <f>IF(A5=0,0,+spisak!A$4)</f>
        <v>0</v>
      </c>
      <c r="D5">
        <f>IF(A5=0,0,+spisak!C$4)</f>
        <v>0</v>
      </c>
      <c r="E5" s="169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40">
        <f>+IF(A5=0,0,"2016-plan")</f>
        <v>0</v>
      </c>
      <c r="O5" s="122">
        <f>IF(A5=0,0,+VLOOKUP($A5,'по изворима и контима'!$A$12:R$499,COLUMN('по изворима и контима'!K:K),FALSE))</f>
        <v>0</v>
      </c>
    </row>
    <row r="6" spans="1:18" x14ac:dyDescent="0.25">
      <c r="A6">
        <f t="shared" si="0"/>
        <v>0</v>
      </c>
      <c r="B6">
        <f t="shared" ref="B6:B71" si="1">+IF(A6&gt;0,+B5+1,0)</f>
        <v>0</v>
      </c>
      <c r="C6" s="121">
        <f>IF(A6=0,0,+spisak!A$4)</f>
        <v>0</v>
      </c>
      <c r="D6">
        <f>IF(A6=0,0,+spisak!C$4)</f>
        <v>0</v>
      </c>
      <c r="E6" s="169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40">
        <f>+IF(A6=0,0,"2016-procena")</f>
        <v>0</v>
      </c>
      <c r="O6" s="122">
        <f>IF(A6=0,0,+VLOOKUP($A6,'по изворима и контима'!$A$12:R$499,COLUMN('по изворима и контима'!L:L),FALSE))</f>
        <v>0</v>
      </c>
    </row>
    <row r="7" spans="1:18" x14ac:dyDescent="0.25">
      <c r="A7">
        <f t="shared" si="0"/>
        <v>0</v>
      </c>
      <c r="B7">
        <f t="shared" si="1"/>
        <v>0</v>
      </c>
      <c r="C7" s="121">
        <f>IF(A7=0,0,+spisak!A$4)</f>
        <v>0</v>
      </c>
      <c r="D7">
        <f>IF(A7=0,0,+spisak!C$4)</f>
        <v>0</v>
      </c>
      <c r="E7" s="169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40">
        <f>+IF(A7=0,0,"2017")</f>
        <v>0</v>
      </c>
      <c r="O7" s="122">
        <f>IF(A7=0,0,+VLOOKUP($A7,'по изворима и контима'!$A$12:R$499,COLUMN('по изворима и контима'!M:M),FALSE))</f>
        <v>0</v>
      </c>
    </row>
    <row r="8" spans="1:18" x14ac:dyDescent="0.25">
      <c r="A8">
        <f t="shared" si="0"/>
        <v>0</v>
      </c>
      <c r="B8">
        <f t="shared" si="1"/>
        <v>0</v>
      </c>
      <c r="C8" s="121">
        <f>IF(A8=0,0,+spisak!A$4)</f>
        <v>0</v>
      </c>
      <c r="D8">
        <f>IF(A8=0,0,+spisak!C$4)</f>
        <v>0</v>
      </c>
      <c r="E8" s="169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40">
        <f>+IF(A8=0,0,"2018")</f>
        <v>0</v>
      </c>
      <c r="O8" s="122">
        <f>IF(C8=0,0,+VLOOKUP($A8,'по изворима и контима'!$A$12:R$499,COLUMN('по изворима и контима'!N:N),FALSE))</f>
        <v>0</v>
      </c>
    </row>
    <row r="9" spans="1:18" x14ac:dyDescent="0.25">
      <c r="A9">
        <f t="shared" si="0"/>
        <v>0</v>
      </c>
      <c r="B9">
        <f t="shared" si="1"/>
        <v>0</v>
      </c>
      <c r="C9" s="121">
        <f>IF(A9=0,0,+spisak!A$4)</f>
        <v>0</v>
      </c>
      <c r="D9">
        <f>IF(A9=0,0,+spisak!C$4)</f>
        <v>0</v>
      </c>
      <c r="E9" s="169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40">
        <f>+IF(A9=0,0,"2019")</f>
        <v>0</v>
      </c>
      <c r="O9" s="122">
        <f>IF(C9=0,0,+VLOOKUP($A9,'по изворима и контима'!$A$12:R$499,COLUMN('по изворима и контима'!O:O),FALSE))</f>
        <v>0</v>
      </c>
    </row>
    <row r="10" spans="1:18" x14ac:dyDescent="0.25">
      <c r="A10">
        <f t="shared" si="0"/>
        <v>0</v>
      </c>
      <c r="B10">
        <f t="shared" si="1"/>
        <v>0</v>
      </c>
      <c r="C10" s="121">
        <f>IF(A10=0,0,+spisak!A$4)</f>
        <v>0</v>
      </c>
      <c r="D10">
        <f>IF(A10=0,0,+spisak!C$4)</f>
        <v>0</v>
      </c>
      <c r="E10" s="169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40">
        <f>+IF(A10=0,0,"nakon 2019")</f>
        <v>0</v>
      </c>
      <c r="O10" s="122">
        <f>IF(C10=0,0,+VLOOKUP($A10,'по изворима и контима'!$A$12:R$499,COLUMN('по изворима и контима'!P:P),FALSE))</f>
        <v>0</v>
      </c>
    </row>
    <row r="11" spans="1:18" x14ac:dyDescent="0.25">
      <c r="A11">
        <f>+IF(MAX(A$4:A8)&gt;=A$1,0,MAX(A$4:A8)+1)</f>
        <v>0</v>
      </c>
      <c r="B11">
        <f t="shared" si="1"/>
        <v>0</v>
      </c>
      <c r="C11" s="121">
        <f>IF(A11=0,0,+spisak!A$4)</f>
        <v>0</v>
      </c>
      <c r="D11">
        <f>IF(A11=0,0,+spisak!C$4)</f>
        <v>0</v>
      </c>
      <c r="E11" s="169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40">
        <f t="shared" ref="N11" si="2">+IF(A11=0,0,"do 2015")</f>
        <v>0</v>
      </c>
      <c r="O11" s="122">
        <f>IF(A11=0,0,+VLOOKUP($A11,'по изворима и контима'!$A$12:L$499,COLUMN('по изворима и контима'!J:J),FALSE))</f>
        <v>0</v>
      </c>
    </row>
    <row r="12" spans="1:18" x14ac:dyDescent="0.25">
      <c r="A12">
        <f>+A11</f>
        <v>0</v>
      </c>
      <c r="B12">
        <f t="shared" si="1"/>
        <v>0</v>
      </c>
      <c r="C12" s="121">
        <f>IF(A12=0,0,+spisak!A$4)</f>
        <v>0</v>
      </c>
      <c r="D12">
        <f>IF(A12=0,0,+spisak!C$4)</f>
        <v>0</v>
      </c>
      <c r="E12" s="169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40">
        <f t="shared" ref="N12" si="3">+IF(A12=0,0,"2016-plan")</f>
        <v>0</v>
      </c>
      <c r="O12" s="122">
        <f>IF(A12=0,0,+VLOOKUP($A12,'по изворима и контима'!$A$12:R$499,COLUMN('по изворима и контима'!K:K),FALSE))</f>
        <v>0</v>
      </c>
    </row>
    <row r="13" spans="1:18" x14ac:dyDescent="0.25">
      <c r="A13">
        <f t="shared" ref="A13:A24" si="4">+A12</f>
        <v>0</v>
      </c>
      <c r="B13">
        <f t="shared" si="1"/>
        <v>0</v>
      </c>
      <c r="C13" s="121">
        <f>IF(A13=0,0,+spisak!A$4)</f>
        <v>0</v>
      </c>
      <c r="D13">
        <f>IF(A13=0,0,+spisak!C$4)</f>
        <v>0</v>
      </c>
      <c r="E13" s="169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40">
        <f t="shared" ref="N13" si="5">+IF(A13=0,0,"2016-procena")</f>
        <v>0</v>
      </c>
      <c r="O13" s="122">
        <f>IF(A13=0,0,+VLOOKUP($A13,'по изворима и контима'!$A$12:R$499,COLUMN('по изворима и контима'!L:L),FALSE))</f>
        <v>0</v>
      </c>
    </row>
    <row r="14" spans="1:18" x14ac:dyDescent="0.25">
      <c r="A14">
        <f t="shared" si="4"/>
        <v>0</v>
      </c>
      <c r="B14">
        <f t="shared" si="1"/>
        <v>0</v>
      </c>
      <c r="C14" s="121">
        <f>IF(A14=0,0,+spisak!A$4)</f>
        <v>0</v>
      </c>
      <c r="D14">
        <f>IF(A14=0,0,+spisak!C$4)</f>
        <v>0</v>
      </c>
      <c r="E14" s="169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40">
        <f t="shared" ref="N14" si="6">+IF(A14=0,0,"2017")</f>
        <v>0</v>
      </c>
      <c r="O14" s="122">
        <f>IF(A14=0,0,+VLOOKUP($A14,'по изворима и контима'!$A$12:R$499,COLUMN('по изворима и контима'!M:M),FALSE))</f>
        <v>0</v>
      </c>
    </row>
    <row r="15" spans="1:18" x14ac:dyDescent="0.25">
      <c r="A15">
        <f t="shared" si="4"/>
        <v>0</v>
      </c>
      <c r="B15">
        <f t="shared" si="1"/>
        <v>0</v>
      </c>
      <c r="C15" s="121">
        <f>IF(A15=0,0,+spisak!A$4)</f>
        <v>0</v>
      </c>
      <c r="D15">
        <f>IF(A15=0,0,+spisak!C$4)</f>
        <v>0</v>
      </c>
      <c r="E15" s="169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40">
        <f t="shared" ref="N15" si="7">+IF(A15=0,0,"2018")</f>
        <v>0</v>
      </c>
      <c r="O15" s="122">
        <f>IF(C15=0,0,+VLOOKUP($A15,'по изворима и контима'!$A$12:R$499,COLUMN('по изворима и контима'!N:N),FALSE))</f>
        <v>0</v>
      </c>
    </row>
    <row r="16" spans="1:18" x14ac:dyDescent="0.25">
      <c r="A16">
        <f t="shared" si="4"/>
        <v>0</v>
      </c>
      <c r="B16">
        <f t="shared" si="1"/>
        <v>0</v>
      </c>
      <c r="C16" s="121">
        <f>IF(A16=0,0,+spisak!A$4)</f>
        <v>0</v>
      </c>
      <c r="D16">
        <f>IF(A16=0,0,+spisak!C$4)</f>
        <v>0</v>
      </c>
      <c r="E16" s="169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40">
        <f t="shared" ref="N16" si="8">+IF(A16=0,0,"2019")</f>
        <v>0</v>
      </c>
      <c r="O16" s="122">
        <f>IF(C16=0,0,+VLOOKUP($A16,'по изворима и контима'!$A$12:R$499,COLUMN('по изворима и контима'!O:O),FALSE))</f>
        <v>0</v>
      </c>
    </row>
    <row r="17" spans="1:15" x14ac:dyDescent="0.25">
      <c r="A17">
        <f t="shared" si="4"/>
        <v>0</v>
      </c>
      <c r="B17">
        <f t="shared" si="1"/>
        <v>0</v>
      </c>
      <c r="C17" s="121">
        <f>IF(A17=0,0,+spisak!A$4)</f>
        <v>0</v>
      </c>
      <c r="D17">
        <f>IF(A17=0,0,+spisak!C$4)</f>
        <v>0</v>
      </c>
      <c r="E17" s="169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40">
        <f t="shared" ref="N17" si="9">+IF(A17=0,0,"nakon 2019")</f>
        <v>0</v>
      </c>
      <c r="O17" s="122">
        <f>IF(C17=0,0,+VLOOKUP($A17,'по изворима и контима'!$A$12:R$499,COLUMN('по изворима и контима'!P:P),FALSE))</f>
        <v>0</v>
      </c>
    </row>
    <row r="18" spans="1:15" x14ac:dyDescent="0.25">
      <c r="A18">
        <f>+IF(MAX(A$4:A15)&gt;=A$1,0,MAX(A$4:A15)+1)</f>
        <v>0</v>
      </c>
      <c r="B18">
        <f t="shared" si="1"/>
        <v>0</v>
      </c>
      <c r="C18" s="121">
        <f>IF(A18=0,0,+spisak!A$4)</f>
        <v>0</v>
      </c>
      <c r="D18">
        <f>IF(A18=0,0,+spisak!C$4)</f>
        <v>0</v>
      </c>
      <c r="E18" s="169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40">
        <f t="shared" ref="N18" si="10">+IF(A18=0,0,"do 2015")</f>
        <v>0</v>
      </c>
      <c r="O18" s="122">
        <f>IF(A18=0,0,+VLOOKUP($A18,'по изворима и контима'!$A$12:L$499,COLUMN('по изворима и контима'!J:J),FALSE))</f>
        <v>0</v>
      </c>
    </row>
    <row r="19" spans="1:15" x14ac:dyDescent="0.25">
      <c r="A19">
        <f>+A18</f>
        <v>0</v>
      </c>
      <c r="B19">
        <f t="shared" si="1"/>
        <v>0</v>
      </c>
      <c r="C19" s="121">
        <f>IF(A19=0,0,+spisak!A$4)</f>
        <v>0</v>
      </c>
      <c r="D19">
        <f>IF(A19=0,0,+spisak!C$4)</f>
        <v>0</v>
      </c>
      <c r="E19" s="169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40">
        <f t="shared" ref="N19" si="11">+IF(A19=0,0,"2016-plan")</f>
        <v>0</v>
      </c>
      <c r="O19" s="122">
        <f>IF(A19=0,0,+VLOOKUP($A19,'по изворима и контима'!$A$12:R$499,COLUMN('по изворима и контима'!K:K),FALSE))</f>
        <v>0</v>
      </c>
    </row>
    <row r="20" spans="1:15" x14ac:dyDescent="0.25">
      <c r="A20">
        <f t="shared" si="4"/>
        <v>0</v>
      </c>
      <c r="B20">
        <f t="shared" si="1"/>
        <v>0</v>
      </c>
      <c r="C20" s="121">
        <f>IF(A20=0,0,+spisak!A$4)</f>
        <v>0</v>
      </c>
      <c r="D20">
        <f>IF(A20=0,0,+spisak!C$4)</f>
        <v>0</v>
      </c>
      <c r="E20" s="169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40">
        <f t="shared" ref="N20" si="12">+IF(A20=0,0,"2016-procena")</f>
        <v>0</v>
      </c>
      <c r="O20" s="122">
        <f>IF(A20=0,0,+VLOOKUP($A20,'по изворима и контима'!$A$12:R$499,COLUMN('по изворима и контима'!L:L),FALSE))</f>
        <v>0</v>
      </c>
    </row>
    <row r="21" spans="1:15" x14ac:dyDescent="0.25">
      <c r="A21">
        <f t="shared" si="4"/>
        <v>0</v>
      </c>
      <c r="B21">
        <f t="shared" si="1"/>
        <v>0</v>
      </c>
      <c r="C21" s="121">
        <f>IF(A21=0,0,+spisak!A$4)</f>
        <v>0</v>
      </c>
      <c r="D21">
        <f>IF(A21=0,0,+spisak!C$4)</f>
        <v>0</v>
      </c>
      <c r="E21" s="169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40">
        <f t="shared" ref="N21" si="13">+IF(A21=0,0,"2017")</f>
        <v>0</v>
      </c>
      <c r="O21" s="122">
        <f>IF(A21=0,0,+VLOOKUP($A21,'по изворима и контима'!$A$12:R$499,COLUMN('по изворима и контима'!M:M),FALSE))</f>
        <v>0</v>
      </c>
    </row>
    <row r="22" spans="1:15" x14ac:dyDescent="0.25">
      <c r="A22">
        <f t="shared" si="4"/>
        <v>0</v>
      </c>
      <c r="B22">
        <f t="shared" si="1"/>
        <v>0</v>
      </c>
      <c r="C22" s="121">
        <f>IF(A22=0,0,+spisak!A$4)</f>
        <v>0</v>
      </c>
      <c r="D22">
        <f>IF(A22=0,0,+spisak!C$4)</f>
        <v>0</v>
      </c>
      <c r="E22" s="169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40">
        <f t="shared" ref="N22" si="14">+IF(A22=0,0,"2018")</f>
        <v>0</v>
      </c>
      <c r="O22" s="122">
        <f>IF(C22=0,0,+VLOOKUP($A22,'по изворима и контима'!$A$12:R$499,COLUMN('по изворима и контима'!N:N),FALSE))</f>
        <v>0</v>
      </c>
    </row>
    <row r="23" spans="1:15" x14ac:dyDescent="0.25">
      <c r="A23">
        <f t="shared" si="4"/>
        <v>0</v>
      </c>
      <c r="B23">
        <f t="shared" si="1"/>
        <v>0</v>
      </c>
      <c r="C23" s="121">
        <f>IF(A23=0,0,+spisak!A$4)</f>
        <v>0</v>
      </c>
      <c r="D23">
        <f>IF(A23=0,0,+spisak!C$4)</f>
        <v>0</v>
      </c>
      <c r="E23" s="169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40">
        <f t="shared" ref="N23" si="15">+IF(A23=0,0,"2019")</f>
        <v>0</v>
      </c>
      <c r="O23" s="122">
        <f>IF(C23=0,0,+VLOOKUP($A23,'по изворима и контима'!$A$12:R$499,COLUMN('по изворима и контима'!O:O),FALSE))</f>
        <v>0</v>
      </c>
    </row>
    <row r="24" spans="1:15" x14ac:dyDescent="0.25">
      <c r="A24">
        <f t="shared" si="4"/>
        <v>0</v>
      </c>
      <c r="B24">
        <f t="shared" si="1"/>
        <v>0</v>
      </c>
      <c r="C24" s="121">
        <f>IF(A24=0,0,+spisak!A$4)</f>
        <v>0</v>
      </c>
      <c r="D24">
        <f>IF(A24=0,0,+spisak!C$4)</f>
        <v>0</v>
      </c>
      <c r="E24" s="169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40">
        <f t="shared" ref="N24" si="16">+IF(A24=0,0,"nakon 2019")</f>
        <v>0</v>
      </c>
      <c r="O24" s="122">
        <f>IF(C24=0,0,+VLOOKUP($A24,'по изворима и контима'!$A$12:R$499,COLUMN('по изворима и контима'!P:P),FALSE))</f>
        <v>0</v>
      </c>
    </row>
    <row r="25" spans="1:15" x14ac:dyDescent="0.25">
      <c r="A25">
        <f>+IF(MAX(A$4:A22)&gt;=A$1,0,MAX(A$4:A22)+1)</f>
        <v>0</v>
      </c>
      <c r="B25">
        <f t="shared" si="1"/>
        <v>0</v>
      </c>
      <c r="C25" s="121">
        <f>IF(A25=0,0,+spisak!A$4)</f>
        <v>0</v>
      </c>
      <c r="D25">
        <f>IF(A25=0,0,+spisak!C$4)</f>
        <v>0</v>
      </c>
      <c r="E25" s="169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40">
        <f t="shared" ref="N25" si="17">+IF(A25=0,0,"do 2015")</f>
        <v>0</v>
      </c>
      <c r="O25" s="122">
        <f>IF(A25=0,0,+VLOOKUP($A25,'по изворима и контима'!$A$12:L$499,COLUMN('по изворима и контима'!J:J),FALSE))</f>
        <v>0</v>
      </c>
    </row>
    <row r="26" spans="1:15" x14ac:dyDescent="0.25">
      <c r="A26">
        <f t="shared" ref="A26:A31" si="18">+A25</f>
        <v>0</v>
      </c>
      <c r="B26">
        <f t="shared" si="1"/>
        <v>0</v>
      </c>
      <c r="C26" s="121">
        <f>IF(A26=0,0,+spisak!A$4)</f>
        <v>0</v>
      </c>
      <c r="D26">
        <f>IF(A26=0,0,+spisak!C$4)</f>
        <v>0</v>
      </c>
      <c r="E26" s="169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40">
        <f t="shared" ref="N26" si="19">+IF(A26=0,0,"2016-plan")</f>
        <v>0</v>
      </c>
      <c r="O26" s="122">
        <f>IF(A26=0,0,+VLOOKUP($A26,'по изворима и контима'!$A$12:R$499,COLUMN('по изворима и контима'!K:K),FALSE))</f>
        <v>0</v>
      </c>
    </row>
    <row r="27" spans="1:15" x14ac:dyDescent="0.25">
      <c r="A27">
        <f t="shared" si="18"/>
        <v>0</v>
      </c>
      <c r="B27">
        <f t="shared" si="1"/>
        <v>0</v>
      </c>
      <c r="C27" s="121">
        <f>IF(A27=0,0,+spisak!A$4)</f>
        <v>0</v>
      </c>
      <c r="D27">
        <f>IF(A27=0,0,+spisak!C$4)</f>
        <v>0</v>
      </c>
      <c r="E27" s="169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40">
        <f t="shared" ref="N27" si="20">+IF(A27=0,0,"2016-procena")</f>
        <v>0</v>
      </c>
      <c r="O27" s="122">
        <f>IF(A27=0,0,+VLOOKUP($A27,'по изворима и контима'!$A$12:R$499,COLUMN('по изворима и контима'!L:L),FALSE))</f>
        <v>0</v>
      </c>
    </row>
    <row r="28" spans="1:15" x14ac:dyDescent="0.25">
      <c r="A28">
        <f t="shared" si="18"/>
        <v>0</v>
      </c>
      <c r="B28">
        <f t="shared" si="1"/>
        <v>0</v>
      </c>
      <c r="C28" s="121">
        <f>IF(A28=0,0,+spisak!A$4)</f>
        <v>0</v>
      </c>
      <c r="D28">
        <f>IF(A28=0,0,+spisak!C$4)</f>
        <v>0</v>
      </c>
      <c r="E28" s="169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40">
        <f t="shared" ref="N28" si="21">+IF(A28=0,0,"2017")</f>
        <v>0</v>
      </c>
      <c r="O28" s="122">
        <f>IF(A28=0,0,+VLOOKUP($A28,'по изворима и контима'!$A$12:R$499,COLUMN('по изворима и контима'!M:M),FALSE))</f>
        <v>0</v>
      </c>
    </row>
    <row r="29" spans="1:15" x14ac:dyDescent="0.25">
      <c r="A29">
        <f t="shared" si="18"/>
        <v>0</v>
      </c>
      <c r="B29">
        <f t="shared" si="1"/>
        <v>0</v>
      </c>
      <c r="C29" s="121">
        <f>IF(A29=0,0,+spisak!A$4)</f>
        <v>0</v>
      </c>
      <c r="D29">
        <f>IF(A29=0,0,+spisak!C$4)</f>
        <v>0</v>
      </c>
      <c r="E29" s="169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40">
        <f t="shared" ref="N29" si="22">+IF(A29=0,0,"2018")</f>
        <v>0</v>
      </c>
      <c r="O29" s="122">
        <f>IF(C29=0,0,+VLOOKUP($A29,'по изворима и контима'!$A$12:R$499,COLUMN('по изворима и контима'!N:N),FALSE))</f>
        <v>0</v>
      </c>
    </row>
    <row r="30" spans="1:15" x14ac:dyDescent="0.25">
      <c r="A30">
        <f t="shared" si="18"/>
        <v>0</v>
      </c>
      <c r="B30">
        <f t="shared" si="1"/>
        <v>0</v>
      </c>
      <c r="C30" s="121">
        <f>IF(A30=0,0,+spisak!A$4)</f>
        <v>0</v>
      </c>
      <c r="D30">
        <f>IF(A30=0,0,+spisak!C$4)</f>
        <v>0</v>
      </c>
      <c r="E30" s="169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40">
        <f t="shared" ref="N30" si="23">+IF(A30=0,0,"2019")</f>
        <v>0</v>
      </c>
      <c r="O30" s="122">
        <f>IF(C30=0,0,+VLOOKUP($A30,'по изворима и контима'!$A$12:R$499,COLUMN('по изворима и контима'!O:O),FALSE))</f>
        <v>0</v>
      </c>
    </row>
    <row r="31" spans="1:15" x14ac:dyDescent="0.25">
      <c r="A31">
        <f t="shared" si="18"/>
        <v>0</v>
      </c>
      <c r="B31">
        <f t="shared" si="1"/>
        <v>0</v>
      </c>
      <c r="C31" s="121">
        <f>IF(A31=0,0,+spisak!A$4)</f>
        <v>0</v>
      </c>
      <c r="D31">
        <f>IF(A31=0,0,+spisak!C$4)</f>
        <v>0</v>
      </c>
      <c r="E31" s="169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40">
        <f t="shared" ref="N31" si="24">+IF(A31=0,0,"nakon 2019")</f>
        <v>0</v>
      </c>
      <c r="O31" s="122">
        <f>IF(C31=0,0,+VLOOKUP($A31,'по изворима и контима'!$A$12:R$499,COLUMN('по изворима и контима'!P:P),FALSE))</f>
        <v>0</v>
      </c>
    </row>
    <row r="32" spans="1:15" x14ac:dyDescent="0.25">
      <c r="A32">
        <f>+IF(MAX(A$4:A29)&gt;=A$1,0,MAX(A$4:A29)+1)</f>
        <v>0</v>
      </c>
      <c r="B32">
        <f t="shared" ref="B32:B52" si="25">+IF(A32&gt;0,+B31+1,0)</f>
        <v>0</v>
      </c>
      <c r="C32" s="121">
        <f>IF(A32=0,0,+spisak!A$4)</f>
        <v>0</v>
      </c>
      <c r="D32">
        <f>IF(A32=0,0,+spisak!C$4)</f>
        <v>0</v>
      </c>
      <c r="E32" s="169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40">
        <f t="shared" ref="N32" si="26">+IF(A32=0,0,"do 2015")</f>
        <v>0</v>
      </c>
      <c r="O32" s="122">
        <f>IF(A32=0,0,+VLOOKUP($A32,'по изворима и контима'!$A$12:L$499,COLUMN('по изворима и контима'!J:J),FALSE))</f>
        <v>0</v>
      </c>
    </row>
    <row r="33" spans="1:15" x14ac:dyDescent="0.25">
      <c r="A33">
        <f t="shared" ref="A33:A38" si="27">+A32</f>
        <v>0</v>
      </c>
      <c r="B33">
        <f t="shared" si="25"/>
        <v>0</v>
      </c>
      <c r="C33" s="121">
        <f>IF(A33=0,0,+spisak!A$4)</f>
        <v>0</v>
      </c>
      <c r="D33">
        <f>IF(A33=0,0,+spisak!C$4)</f>
        <v>0</v>
      </c>
      <c r="E33" s="169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40">
        <f t="shared" ref="N33" si="28">+IF(A33=0,0,"2016-plan")</f>
        <v>0</v>
      </c>
      <c r="O33" s="122">
        <f>IF(A33=0,0,+VLOOKUP($A33,'по изворима и контима'!$A$12:R$499,COLUMN('по изворима и контима'!K:K),FALSE))</f>
        <v>0</v>
      </c>
    </row>
    <row r="34" spans="1:15" x14ac:dyDescent="0.25">
      <c r="A34">
        <f t="shared" si="27"/>
        <v>0</v>
      </c>
      <c r="B34">
        <f t="shared" si="25"/>
        <v>0</v>
      </c>
      <c r="C34" s="121">
        <f>IF(A34=0,0,+spisak!A$4)</f>
        <v>0</v>
      </c>
      <c r="D34">
        <f>IF(A34=0,0,+spisak!C$4)</f>
        <v>0</v>
      </c>
      <c r="E34" s="169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40">
        <f t="shared" ref="N34" si="29">+IF(A34=0,0,"2016-procena")</f>
        <v>0</v>
      </c>
      <c r="O34" s="122">
        <f>IF(A34=0,0,+VLOOKUP($A34,'по изворима и контима'!$A$12:R$499,COLUMN('по изворима и контима'!L:L),FALSE))</f>
        <v>0</v>
      </c>
    </row>
    <row r="35" spans="1:15" x14ac:dyDescent="0.25">
      <c r="A35">
        <f t="shared" si="27"/>
        <v>0</v>
      </c>
      <c r="B35">
        <f t="shared" si="25"/>
        <v>0</v>
      </c>
      <c r="C35" s="121">
        <f>IF(A35=0,0,+spisak!A$4)</f>
        <v>0</v>
      </c>
      <c r="D35">
        <f>IF(A35=0,0,+spisak!C$4)</f>
        <v>0</v>
      </c>
      <c r="E35" s="169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40">
        <f t="shared" ref="N35" si="30">+IF(A35=0,0,"2017")</f>
        <v>0</v>
      </c>
      <c r="O35" s="122">
        <f>IF(A35=0,0,+VLOOKUP($A35,'по изворима и контима'!$A$12:R$499,COLUMN('по изворима и контима'!M:M),FALSE))</f>
        <v>0</v>
      </c>
    </row>
    <row r="36" spans="1:15" x14ac:dyDescent="0.25">
      <c r="A36">
        <f t="shared" si="27"/>
        <v>0</v>
      </c>
      <c r="B36">
        <f t="shared" si="25"/>
        <v>0</v>
      </c>
      <c r="C36" s="121">
        <f>IF(A36=0,0,+spisak!A$4)</f>
        <v>0</v>
      </c>
      <c r="D36">
        <f>IF(A36=0,0,+spisak!C$4)</f>
        <v>0</v>
      </c>
      <c r="E36" s="169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40">
        <f t="shared" ref="N36" si="31">+IF(A36=0,0,"2018")</f>
        <v>0</v>
      </c>
      <c r="O36" s="122">
        <f>IF(C36=0,0,+VLOOKUP($A36,'по изворима и контима'!$A$12:R$499,COLUMN('по изворима и контима'!N:N),FALSE))</f>
        <v>0</v>
      </c>
    </row>
    <row r="37" spans="1:15" x14ac:dyDescent="0.25">
      <c r="A37">
        <f t="shared" si="27"/>
        <v>0</v>
      </c>
      <c r="B37">
        <f t="shared" si="25"/>
        <v>0</v>
      </c>
      <c r="C37" s="121">
        <f>IF(A37=0,0,+spisak!A$4)</f>
        <v>0</v>
      </c>
      <c r="D37">
        <f>IF(A37=0,0,+spisak!C$4)</f>
        <v>0</v>
      </c>
      <c r="E37" s="169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40">
        <f t="shared" ref="N37" si="32">+IF(A37=0,0,"2019")</f>
        <v>0</v>
      </c>
      <c r="O37" s="122">
        <f>IF(C37=0,0,+VLOOKUP($A37,'по изворима и контима'!$A$12:R$499,COLUMN('по изворима и контима'!O:O),FALSE))</f>
        <v>0</v>
      </c>
    </row>
    <row r="38" spans="1:15" x14ac:dyDescent="0.25">
      <c r="A38">
        <f t="shared" si="27"/>
        <v>0</v>
      </c>
      <c r="B38">
        <f t="shared" si="25"/>
        <v>0</v>
      </c>
      <c r="C38" s="121">
        <f>IF(A38=0,0,+spisak!A$4)</f>
        <v>0</v>
      </c>
      <c r="D38">
        <f>IF(A38=0,0,+spisak!C$4)</f>
        <v>0</v>
      </c>
      <c r="E38" s="169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40">
        <f t="shared" ref="N38" si="33">+IF(A38=0,0,"nakon 2019")</f>
        <v>0</v>
      </c>
      <c r="O38" s="122">
        <f>IF(C38=0,0,+VLOOKUP($A38,'по изворима и контима'!$A$12:R$499,COLUMN('по изворима и контима'!P:P),FALSE))</f>
        <v>0</v>
      </c>
    </row>
    <row r="39" spans="1:15" x14ac:dyDescent="0.25">
      <c r="A39">
        <f>+IF(MAX(A$4:A36)&gt;=A$1,0,MAX(A$4:A36)+1)</f>
        <v>0</v>
      </c>
      <c r="B39">
        <f t="shared" si="25"/>
        <v>0</v>
      </c>
      <c r="C39" s="121">
        <f>IF(A39=0,0,+spisak!A$4)</f>
        <v>0</v>
      </c>
      <c r="D39">
        <f>IF(A39=0,0,+spisak!C$4)</f>
        <v>0</v>
      </c>
      <c r="E39" s="169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40">
        <f t="shared" ref="N39" si="34">+IF(A39=0,0,"do 2015")</f>
        <v>0</v>
      </c>
      <c r="O39" s="122">
        <f>IF(A39=0,0,+VLOOKUP($A39,'по изворима и контима'!$A$12:L$499,COLUMN('по изворима и контима'!J:J),FALSE))</f>
        <v>0</v>
      </c>
    </row>
    <row r="40" spans="1:15" x14ac:dyDescent="0.25">
      <c r="A40">
        <f t="shared" ref="A40:A45" si="35">+A39</f>
        <v>0</v>
      </c>
      <c r="B40">
        <f t="shared" si="25"/>
        <v>0</v>
      </c>
      <c r="C40" s="121">
        <f>IF(A40=0,0,+spisak!A$4)</f>
        <v>0</v>
      </c>
      <c r="D40">
        <f>IF(A40=0,0,+spisak!C$4)</f>
        <v>0</v>
      </c>
      <c r="E40" s="169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40">
        <f t="shared" ref="N40" si="36">+IF(A40=0,0,"2016-plan")</f>
        <v>0</v>
      </c>
      <c r="O40" s="122">
        <f>IF(A40=0,0,+VLOOKUP($A40,'по изворима и контима'!$A$12:R$499,COLUMN('по изворима и контима'!K:K),FALSE))</f>
        <v>0</v>
      </c>
    </row>
    <row r="41" spans="1:15" x14ac:dyDescent="0.25">
      <c r="A41">
        <f t="shared" si="35"/>
        <v>0</v>
      </c>
      <c r="B41">
        <f t="shared" si="25"/>
        <v>0</v>
      </c>
      <c r="C41" s="121">
        <f>IF(A41=0,0,+spisak!A$4)</f>
        <v>0</v>
      </c>
      <c r="D41">
        <f>IF(A41=0,0,+spisak!C$4)</f>
        <v>0</v>
      </c>
      <c r="E41" s="169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40">
        <f t="shared" ref="N41" si="37">+IF(A41=0,0,"2016-procena")</f>
        <v>0</v>
      </c>
      <c r="O41" s="122">
        <f>IF(A41=0,0,+VLOOKUP($A41,'по изворима и контима'!$A$12:R$499,COLUMN('по изворима и контима'!L:L),FALSE))</f>
        <v>0</v>
      </c>
    </row>
    <row r="42" spans="1:15" x14ac:dyDescent="0.25">
      <c r="A42">
        <f t="shared" si="35"/>
        <v>0</v>
      </c>
      <c r="B42">
        <f t="shared" si="25"/>
        <v>0</v>
      </c>
      <c r="C42" s="121">
        <f>IF(A42=0,0,+spisak!A$4)</f>
        <v>0</v>
      </c>
      <c r="D42">
        <f>IF(A42=0,0,+spisak!C$4)</f>
        <v>0</v>
      </c>
      <c r="E42" s="169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40">
        <f t="shared" ref="N42" si="38">+IF(A42=0,0,"2017")</f>
        <v>0</v>
      </c>
      <c r="O42" s="122">
        <f>IF(A42=0,0,+VLOOKUP($A42,'по изворима и контима'!$A$12:R$499,COLUMN('по изворима и контима'!M:M),FALSE))</f>
        <v>0</v>
      </c>
    </row>
    <row r="43" spans="1:15" x14ac:dyDescent="0.25">
      <c r="A43">
        <f t="shared" si="35"/>
        <v>0</v>
      </c>
      <c r="B43">
        <f t="shared" si="25"/>
        <v>0</v>
      </c>
      <c r="C43" s="121">
        <f>IF(A43=0,0,+spisak!A$4)</f>
        <v>0</v>
      </c>
      <c r="D43">
        <f>IF(A43=0,0,+spisak!C$4)</f>
        <v>0</v>
      </c>
      <c r="E43" s="169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40">
        <f t="shared" ref="N43" si="39">+IF(A43=0,0,"2018")</f>
        <v>0</v>
      </c>
      <c r="O43" s="122">
        <f>IF(C43=0,0,+VLOOKUP($A43,'по изворима и контима'!$A$12:R$499,COLUMN('по изворима и контима'!N:N),FALSE))</f>
        <v>0</v>
      </c>
    </row>
    <row r="44" spans="1:15" x14ac:dyDescent="0.25">
      <c r="A44">
        <f t="shared" si="35"/>
        <v>0</v>
      </c>
      <c r="B44">
        <f t="shared" si="25"/>
        <v>0</v>
      </c>
      <c r="C44" s="121">
        <f>IF(A44=0,0,+spisak!A$4)</f>
        <v>0</v>
      </c>
      <c r="D44">
        <f>IF(A44=0,0,+spisak!C$4)</f>
        <v>0</v>
      </c>
      <c r="E44" s="169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40">
        <f t="shared" ref="N44" si="40">+IF(A44=0,0,"2019")</f>
        <v>0</v>
      </c>
      <c r="O44" s="122">
        <f>IF(C44=0,0,+VLOOKUP($A44,'по изворима и контима'!$A$12:R$499,COLUMN('по изворима и контима'!O:O),FALSE))</f>
        <v>0</v>
      </c>
    </row>
    <row r="45" spans="1:15" x14ac:dyDescent="0.25">
      <c r="A45">
        <f t="shared" si="35"/>
        <v>0</v>
      </c>
      <c r="B45">
        <f t="shared" si="25"/>
        <v>0</v>
      </c>
      <c r="C45" s="121">
        <f>IF(A45=0,0,+spisak!A$4)</f>
        <v>0</v>
      </c>
      <c r="D45">
        <f>IF(A45=0,0,+spisak!C$4)</f>
        <v>0</v>
      </c>
      <c r="E45" s="169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40">
        <f t="shared" ref="N45" si="41">+IF(A45=0,0,"nakon 2019")</f>
        <v>0</v>
      </c>
      <c r="O45" s="122">
        <f>IF(C45=0,0,+VLOOKUP($A45,'по изворима и контима'!$A$12:R$499,COLUMN('по изворима и контима'!P:P),FALSE))</f>
        <v>0</v>
      </c>
    </row>
    <row r="46" spans="1:15" x14ac:dyDescent="0.25">
      <c r="A46">
        <f>+IF(MAX(A$4:A43)&gt;=A$1,0,MAX(A$4:A43)+1)</f>
        <v>0</v>
      </c>
      <c r="B46">
        <f t="shared" si="25"/>
        <v>0</v>
      </c>
      <c r="C46" s="121">
        <f>IF(A46=0,0,+spisak!A$4)</f>
        <v>0</v>
      </c>
      <c r="D46">
        <f>IF(A46=0,0,+spisak!C$4)</f>
        <v>0</v>
      </c>
      <c r="E46" s="169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40">
        <f t="shared" ref="N46" si="42">+IF(A46=0,0,"do 2015")</f>
        <v>0</v>
      </c>
      <c r="O46" s="122">
        <f>IF(A46=0,0,+VLOOKUP($A46,'по изворима и контима'!$A$12:L$499,COLUMN('по изворима и контима'!J:J),FALSE))</f>
        <v>0</v>
      </c>
    </row>
    <row r="47" spans="1:15" x14ac:dyDescent="0.25">
      <c r="A47">
        <f t="shared" ref="A47:A52" si="43">+A46</f>
        <v>0</v>
      </c>
      <c r="B47">
        <f t="shared" si="25"/>
        <v>0</v>
      </c>
      <c r="C47" s="121">
        <f>IF(A47=0,0,+spisak!A$4)</f>
        <v>0</v>
      </c>
      <c r="D47">
        <f>IF(A47=0,0,+spisak!C$4)</f>
        <v>0</v>
      </c>
      <c r="E47" s="169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40">
        <f t="shared" ref="N47" si="44">+IF(A47=0,0,"2016-plan")</f>
        <v>0</v>
      </c>
      <c r="O47" s="122">
        <f>IF(A47=0,0,+VLOOKUP($A47,'по изворима и контима'!$A$12:R$499,COLUMN('по изворима и контима'!K:K),FALSE))</f>
        <v>0</v>
      </c>
    </row>
    <row r="48" spans="1:15" x14ac:dyDescent="0.25">
      <c r="A48">
        <f t="shared" si="43"/>
        <v>0</v>
      </c>
      <c r="B48">
        <f t="shared" si="25"/>
        <v>0</v>
      </c>
      <c r="C48" s="121">
        <f>IF(A48=0,0,+spisak!A$4)</f>
        <v>0</v>
      </c>
      <c r="D48">
        <f>IF(A48=0,0,+spisak!C$4)</f>
        <v>0</v>
      </c>
      <c r="E48" s="169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40">
        <f t="shared" ref="N48" si="45">+IF(A48=0,0,"2016-procena")</f>
        <v>0</v>
      </c>
      <c r="O48" s="122">
        <f>IF(A48=0,0,+VLOOKUP($A48,'по изворима и контима'!$A$12:R$499,COLUMN('по изворима и контима'!L:L),FALSE))</f>
        <v>0</v>
      </c>
    </row>
    <row r="49" spans="1:15" x14ac:dyDescent="0.25">
      <c r="A49">
        <f t="shared" si="43"/>
        <v>0</v>
      </c>
      <c r="B49">
        <f t="shared" si="25"/>
        <v>0</v>
      </c>
      <c r="C49" s="121">
        <f>IF(A49=0,0,+spisak!A$4)</f>
        <v>0</v>
      </c>
      <c r="D49">
        <f>IF(A49=0,0,+spisak!C$4)</f>
        <v>0</v>
      </c>
      <c r="E49" s="169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40">
        <f t="shared" ref="N49" si="46">+IF(A49=0,0,"2017")</f>
        <v>0</v>
      </c>
      <c r="O49" s="122">
        <f>IF(A49=0,0,+VLOOKUP($A49,'по изворима и контима'!$A$12:R$499,COLUMN('по изворима и контима'!M:M),FALSE))</f>
        <v>0</v>
      </c>
    </row>
    <row r="50" spans="1:15" x14ac:dyDescent="0.25">
      <c r="A50">
        <f t="shared" si="43"/>
        <v>0</v>
      </c>
      <c r="B50">
        <f t="shared" si="25"/>
        <v>0</v>
      </c>
      <c r="C50" s="121">
        <f>IF(A50=0,0,+spisak!A$4)</f>
        <v>0</v>
      </c>
      <c r="D50">
        <f>IF(A50=0,0,+spisak!C$4)</f>
        <v>0</v>
      </c>
      <c r="E50" s="169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40">
        <f t="shared" ref="N50" si="47">+IF(A50=0,0,"2018")</f>
        <v>0</v>
      </c>
      <c r="O50" s="122">
        <f>IF(C50=0,0,+VLOOKUP($A50,'по изворима и контима'!$A$12:R$499,COLUMN('по изворима и контима'!N:N),FALSE))</f>
        <v>0</v>
      </c>
    </row>
    <row r="51" spans="1:15" x14ac:dyDescent="0.25">
      <c r="A51">
        <f t="shared" si="43"/>
        <v>0</v>
      </c>
      <c r="B51">
        <f t="shared" si="25"/>
        <v>0</v>
      </c>
      <c r="C51" s="121">
        <f>IF(A51=0,0,+spisak!A$4)</f>
        <v>0</v>
      </c>
      <c r="D51">
        <f>IF(A51=0,0,+spisak!C$4)</f>
        <v>0</v>
      </c>
      <c r="E51" s="169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40">
        <f t="shared" ref="N51" si="48">+IF(A51=0,0,"2019")</f>
        <v>0</v>
      </c>
      <c r="O51" s="122">
        <f>IF(C51=0,0,+VLOOKUP($A51,'по изворима и контима'!$A$12:R$499,COLUMN('по изворима и контима'!O:O),FALSE))</f>
        <v>0</v>
      </c>
    </row>
    <row r="52" spans="1:15" x14ac:dyDescent="0.25">
      <c r="A52">
        <f t="shared" si="43"/>
        <v>0</v>
      </c>
      <c r="B52">
        <f t="shared" si="25"/>
        <v>0</v>
      </c>
      <c r="C52" s="121">
        <f>IF(A52=0,0,+spisak!A$4)</f>
        <v>0</v>
      </c>
      <c r="D52">
        <f>IF(A52=0,0,+spisak!C$4)</f>
        <v>0</v>
      </c>
      <c r="E52" s="169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40">
        <f t="shared" ref="N52" si="49">+IF(A52=0,0,"nakon 2019")</f>
        <v>0</v>
      </c>
      <c r="O52" s="122">
        <f>IF(C52=0,0,+VLOOKUP($A52,'по изворима и контима'!$A$12:R$499,COLUMN('по изворима и контима'!P:P),FALSE))</f>
        <v>0</v>
      </c>
    </row>
    <row r="53" spans="1:15" x14ac:dyDescent="0.25">
      <c r="A53">
        <f>+IF(MAX(A$4:A50)&gt;=A$1,0,MAX(A$4:A50)+1)</f>
        <v>0</v>
      </c>
      <c r="B53">
        <f t="shared" si="1"/>
        <v>0</v>
      </c>
      <c r="C53" s="121">
        <f>IF(A53=0,0,+spisak!A$4)</f>
        <v>0</v>
      </c>
      <c r="D53">
        <f>IF(A53=0,0,+spisak!C$4)</f>
        <v>0</v>
      </c>
      <c r="E53" s="169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40">
        <f t="shared" ref="N53" si="50">+IF(A53=0,0,"do 2015")</f>
        <v>0</v>
      </c>
      <c r="O53" s="122">
        <f>IF(A53=0,0,+VLOOKUP($A53,'по изворима и контима'!$A$12:L$499,COLUMN('по изворима и контима'!J:J),FALSE))</f>
        <v>0</v>
      </c>
    </row>
    <row r="54" spans="1:15" x14ac:dyDescent="0.25">
      <c r="A54">
        <f t="shared" ref="A54:A59" si="51">+A53</f>
        <v>0</v>
      </c>
      <c r="B54">
        <f t="shared" si="1"/>
        <v>0</v>
      </c>
      <c r="C54" s="121">
        <f>IF(A54=0,0,+spisak!A$4)</f>
        <v>0</v>
      </c>
      <c r="D54">
        <f>IF(A54=0,0,+spisak!C$4)</f>
        <v>0</v>
      </c>
      <c r="E54" s="169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40">
        <f t="shared" ref="N54" si="52">+IF(A54=0,0,"2016-plan")</f>
        <v>0</v>
      </c>
      <c r="O54" s="122">
        <f>IF(A54=0,0,+VLOOKUP($A54,'по изворима и контима'!$A$12:R$499,COLUMN('по изворима и контима'!K:K),FALSE))</f>
        <v>0</v>
      </c>
    </row>
    <row r="55" spans="1:15" x14ac:dyDescent="0.25">
      <c r="A55">
        <f t="shared" si="51"/>
        <v>0</v>
      </c>
      <c r="B55">
        <f t="shared" si="1"/>
        <v>0</v>
      </c>
      <c r="C55" s="121">
        <f>IF(A55=0,0,+spisak!A$4)</f>
        <v>0</v>
      </c>
      <c r="D55">
        <f>IF(A55=0,0,+spisak!C$4)</f>
        <v>0</v>
      </c>
      <c r="E55" s="169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40">
        <f t="shared" ref="N55" si="53">+IF(A55=0,0,"2016-procena")</f>
        <v>0</v>
      </c>
      <c r="O55" s="122">
        <f>IF(A55=0,0,+VLOOKUP($A55,'по изворима и контима'!$A$12:R$499,COLUMN('по изворима и контима'!L:L),FALSE))</f>
        <v>0</v>
      </c>
    </row>
    <row r="56" spans="1:15" x14ac:dyDescent="0.25">
      <c r="A56">
        <f t="shared" si="51"/>
        <v>0</v>
      </c>
      <c r="B56">
        <f t="shared" si="1"/>
        <v>0</v>
      </c>
      <c r="C56" s="121">
        <f>IF(A56=0,0,+spisak!A$4)</f>
        <v>0</v>
      </c>
      <c r="D56">
        <f>IF(A56=0,0,+spisak!C$4)</f>
        <v>0</v>
      </c>
      <c r="E56" s="169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40">
        <f t="shared" ref="N56" si="54">+IF(A56=0,0,"2017")</f>
        <v>0</v>
      </c>
      <c r="O56" s="122">
        <f>IF(A56=0,0,+VLOOKUP($A56,'по изворима и контима'!$A$12:R$499,COLUMN('по изворима и контима'!M:M),FALSE))</f>
        <v>0</v>
      </c>
    </row>
    <row r="57" spans="1:15" x14ac:dyDescent="0.25">
      <c r="A57">
        <f t="shared" si="51"/>
        <v>0</v>
      </c>
      <c r="B57">
        <f t="shared" si="1"/>
        <v>0</v>
      </c>
      <c r="C57" s="121">
        <f>IF(A57=0,0,+spisak!A$4)</f>
        <v>0</v>
      </c>
      <c r="D57">
        <f>IF(A57=0,0,+spisak!C$4)</f>
        <v>0</v>
      </c>
      <c r="E57" s="169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40">
        <f t="shared" ref="N57" si="55">+IF(A57=0,0,"2018")</f>
        <v>0</v>
      </c>
      <c r="O57" s="122">
        <f>IF(C57=0,0,+VLOOKUP($A57,'по изворима и контима'!$A$12:R$499,COLUMN('по изворима и контима'!N:N),FALSE))</f>
        <v>0</v>
      </c>
    </row>
    <row r="58" spans="1:15" x14ac:dyDescent="0.25">
      <c r="A58">
        <f t="shared" si="51"/>
        <v>0</v>
      </c>
      <c r="B58">
        <f t="shared" si="1"/>
        <v>0</v>
      </c>
      <c r="C58" s="121">
        <f>IF(A58=0,0,+spisak!A$4)</f>
        <v>0</v>
      </c>
      <c r="D58">
        <f>IF(A58=0,0,+spisak!C$4)</f>
        <v>0</v>
      </c>
      <c r="E58" s="169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40">
        <f t="shared" ref="N58" si="56">+IF(A58=0,0,"2019")</f>
        <v>0</v>
      </c>
      <c r="O58" s="122">
        <f>IF(C58=0,0,+VLOOKUP($A58,'по изворима и контима'!$A$12:R$499,COLUMN('по изворима и контима'!O:O),FALSE))</f>
        <v>0</v>
      </c>
    </row>
    <row r="59" spans="1:15" x14ac:dyDescent="0.25">
      <c r="A59">
        <f t="shared" si="51"/>
        <v>0</v>
      </c>
      <c r="B59">
        <f t="shared" si="1"/>
        <v>0</v>
      </c>
      <c r="C59" s="121">
        <f>IF(A59=0,0,+spisak!A$4)</f>
        <v>0</v>
      </c>
      <c r="D59">
        <f>IF(A59=0,0,+spisak!C$4)</f>
        <v>0</v>
      </c>
      <c r="E59" s="169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40">
        <f t="shared" ref="N59" si="57">+IF(A59=0,0,"nakon 2019")</f>
        <v>0</v>
      </c>
      <c r="O59" s="122">
        <f>IF(C59=0,0,+VLOOKUP($A59,'по изворима и контима'!$A$12:R$499,COLUMN('по изворима и контима'!P:P),FALSE))</f>
        <v>0</v>
      </c>
    </row>
    <row r="60" spans="1:15" x14ac:dyDescent="0.25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69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40">
        <f t="shared" ref="N60" si="58">+IF(A60=0,0,"do 2015")</f>
        <v>0</v>
      </c>
      <c r="O60" s="122">
        <f>IF(A60=0,0,+VLOOKUP($A60,'по изворима и контима'!$A$12:L$499,COLUMN('по изворима и контима'!J:J),FALSE))</f>
        <v>0</v>
      </c>
    </row>
    <row r="61" spans="1:15" x14ac:dyDescent="0.25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69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40">
        <f t="shared" ref="N61" si="60">+IF(A61=0,0,"2016-plan")</f>
        <v>0</v>
      </c>
      <c r="O61" s="122">
        <f>IF(A61=0,0,+VLOOKUP($A61,'по изворима и контима'!$A$12:R$499,COLUMN('по изворима и контима'!K:K),FALSE))</f>
        <v>0</v>
      </c>
    </row>
    <row r="62" spans="1:15" x14ac:dyDescent="0.25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69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40">
        <f t="shared" ref="N62" si="61">+IF(A62=0,0,"2016-procena")</f>
        <v>0</v>
      </c>
      <c r="O62" s="122">
        <f>IF(A62=0,0,+VLOOKUP($A62,'по изворима и контима'!$A$12:R$499,COLUMN('по изворима и контима'!L:L),FALSE))</f>
        <v>0</v>
      </c>
    </row>
    <row r="63" spans="1:15" x14ac:dyDescent="0.25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69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40">
        <f t="shared" ref="N63" si="62">+IF(A63=0,0,"2017")</f>
        <v>0</v>
      </c>
      <c r="O63" s="122">
        <f>IF(A63=0,0,+VLOOKUP($A63,'по изворима и контима'!$A$12:R$499,COLUMN('по изворима и контима'!M:M),FALSE))</f>
        <v>0</v>
      </c>
    </row>
    <row r="64" spans="1:15" x14ac:dyDescent="0.25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69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40">
        <f t="shared" ref="N64" si="63">+IF(A64=0,0,"2018")</f>
        <v>0</v>
      </c>
      <c r="O64" s="122">
        <f>IF(C64=0,0,+VLOOKUP($A64,'по изворима и контима'!$A$12:R$499,COLUMN('по изворима и контима'!N:N),FALSE))</f>
        <v>0</v>
      </c>
    </row>
    <row r="65" spans="1:15" x14ac:dyDescent="0.25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69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40">
        <f t="shared" ref="N65" si="64">+IF(A65=0,0,"2019")</f>
        <v>0</v>
      </c>
      <c r="O65" s="122">
        <f>IF(C65=0,0,+VLOOKUP($A65,'по изворима и контима'!$A$12:R$499,COLUMN('по изворима и контима'!O:O),FALSE))</f>
        <v>0</v>
      </c>
    </row>
    <row r="66" spans="1:15" x14ac:dyDescent="0.25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69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40">
        <f t="shared" ref="N66" si="65">+IF(A66=0,0,"nakon 2019")</f>
        <v>0</v>
      </c>
      <c r="O66" s="122">
        <f>IF(C66=0,0,+VLOOKUP($A66,'по изворима и контима'!$A$12:R$499,COLUMN('по изворима и контима'!P:P),FALSE))</f>
        <v>0</v>
      </c>
    </row>
    <row r="67" spans="1:15" x14ac:dyDescent="0.25">
      <c r="A67">
        <f>+IF(MAX(A$4:A64)&gt;=A$1,0,MAX(A$4:A64)+1)</f>
        <v>0</v>
      </c>
      <c r="B67">
        <f t="shared" si="1"/>
        <v>0</v>
      </c>
      <c r="C67" s="121">
        <f>IF(A67=0,0,+spisak!A$4)</f>
        <v>0</v>
      </c>
      <c r="D67">
        <f>IF(A67=0,0,+spisak!C$4)</f>
        <v>0</v>
      </c>
      <c r="E67" s="169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40">
        <f t="shared" ref="N67" si="66">+IF(A67=0,0,"do 2015")</f>
        <v>0</v>
      </c>
      <c r="O67" s="122">
        <f>IF(A67=0,0,+VLOOKUP($A67,'по изворима и контима'!$A$12:L$499,COLUMN('по изворима и контима'!J:J),FALSE))</f>
        <v>0</v>
      </c>
    </row>
    <row r="68" spans="1:15" x14ac:dyDescent="0.25">
      <c r="A68">
        <f>+A67</f>
        <v>0</v>
      </c>
      <c r="B68">
        <f t="shared" si="1"/>
        <v>0</v>
      </c>
      <c r="C68" s="121">
        <f>IF(A68=0,0,+spisak!A$4)</f>
        <v>0</v>
      </c>
      <c r="D68">
        <f>IF(A68=0,0,+spisak!C$4)</f>
        <v>0</v>
      </c>
      <c r="E68" s="169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40">
        <f t="shared" ref="N68" si="67">+IF(A68=0,0,"2016-plan")</f>
        <v>0</v>
      </c>
      <c r="O68" s="122">
        <f>IF(A68=0,0,+VLOOKUP($A68,'по изворима и контима'!$A$12:R$499,COLUMN('по изворима и контима'!K:K),FALSE))</f>
        <v>0</v>
      </c>
    </row>
    <row r="69" spans="1:15" x14ac:dyDescent="0.25">
      <c r="A69">
        <f t="shared" ref="A69:A80" si="68">+A68</f>
        <v>0</v>
      </c>
      <c r="B69">
        <f t="shared" si="1"/>
        <v>0</v>
      </c>
      <c r="C69" s="121">
        <f>IF(A69=0,0,+spisak!A$4)</f>
        <v>0</v>
      </c>
      <c r="D69">
        <f>IF(A69=0,0,+spisak!C$4)</f>
        <v>0</v>
      </c>
      <c r="E69" s="169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40">
        <f t="shared" ref="N69" si="69">+IF(A69=0,0,"2016-procena")</f>
        <v>0</v>
      </c>
      <c r="O69" s="122">
        <f>IF(A69=0,0,+VLOOKUP($A69,'по изворима и контима'!$A$12:R$499,COLUMN('по изворима и контима'!L:L),FALSE))</f>
        <v>0</v>
      </c>
    </row>
    <row r="70" spans="1:15" x14ac:dyDescent="0.25">
      <c r="A70">
        <f t="shared" si="68"/>
        <v>0</v>
      </c>
      <c r="B70">
        <f t="shared" si="1"/>
        <v>0</v>
      </c>
      <c r="C70" s="121">
        <f>IF(A70=0,0,+spisak!A$4)</f>
        <v>0</v>
      </c>
      <c r="D70">
        <f>IF(A70=0,0,+spisak!C$4)</f>
        <v>0</v>
      </c>
      <c r="E70" s="169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40">
        <f t="shared" ref="N70" si="70">+IF(A70=0,0,"2017")</f>
        <v>0</v>
      </c>
      <c r="O70" s="122">
        <f>IF(A70=0,0,+VLOOKUP($A70,'по изворима и контима'!$A$12:R$499,COLUMN('по изворима и контима'!M:M),FALSE))</f>
        <v>0</v>
      </c>
    </row>
    <row r="71" spans="1:15" x14ac:dyDescent="0.25">
      <c r="A71">
        <f t="shared" si="68"/>
        <v>0</v>
      </c>
      <c r="B71">
        <f t="shared" si="1"/>
        <v>0</v>
      </c>
      <c r="C71" s="121">
        <f>IF(A71=0,0,+spisak!A$4)</f>
        <v>0</v>
      </c>
      <c r="D71">
        <f>IF(A71=0,0,+spisak!C$4)</f>
        <v>0</v>
      </c>
      <c r="E71" s="169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40">
        <f t="shared" ref="N71" si="71">+IF(A71=0,0,"2018")</f>
        <v>0</v>
      </c>
      <c r="O71" s="122">
        <f>IF(C71=0,0,+VLOOKUP($A71,'по изворима и контима'!$A$12:R$499,COLUMN('по изворима и контима'!N:N),FALSE))</f>
        <v>0</v>
      </c>
    </row>
    <row r="72" spans="1:15" x14ac:dyDescent="0.25">
      <c r="A72">
        <f t="shared" si="68"/>
        <v>0</v>
      </c>
      <c r="B72">
        <f t="shared" ref="B72:B135" si="72">+IF(A72&gt;0,+B71+1,0)</f>
        <v>0</v>
      </c>
      <c r="C72" s="121">
        <f>IF(A72=0,0,+spisak!A$4)</f>
        <v>0</v>
      </c>
      <c r="D72">
        <f>IF(A72=0,0,+spisak!C$4)</f>
        <v>0</v>
      </c>
      <c r="E72" s="169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40">
        <f t="shared" ref="N72" si="73">+IF(A72=0,0,"2019")</f>
        <v>0</v>
      </c>
      <c r="O72" s="122">
        <f>IF(C72=0,0,+VLOOKUP($A72,'по изворима и контима'!$A$12:R$499,COLUMN('по изворима и контима'!O:O),FALSE))</f>
        <v>0</v>
      </c>
    </row>
    <row r="73" spans="1:15" x14ac:dyDescent="0.25">
      <c r="A73">
        <f t="shared" si="68"/>
        <v>0</v>
      </c>
      <c r="B73">
        <f t="shared" si="72"/>
        <v>0</v>
      </c>
      <c r="C73" s="121">
        <f>IF(A73=0,0,+spisak!A$4)</f>
        <v>0</v>
      </c>
      <c r="D73">
        <f>IF(A73=0,0,+spisak!C$4)</f>
        <v>0</v>
      </c>
      <c r="E73" s="169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40">
        <f t="shared" ref="N73" si="74">+IF(A73=0,0,"nakon 2019")</f>
        <v>0</v>
      </c>
      <c r="O73" s="122">
        <f>IF(C73=0,0,+VLOOKUP($A73,'по изворима и контима'!$A$12:R$499,COLUMN('по изворима и контима'!P:P),FALSE))</f>
        <v>0</v>
      </c>
    </row>
    <row r="74" spans="1:15" x14ac:dyDescent="0.25">
      <c r="A74">
        <f>+IF(MAX(A$4:A71)&gt;=A$1,0,MAX(A$4:A71)+1)</f>
        <v>0</v>
      </c>
      <c r="B74">
        <f t="shared" si="72"/>
        <v>0</v>
      </c>
      <c r="C74" s="121">
        <f>IF(A74=0,0,+spisak!A$4)</f>
        <v>0</v>
      </c>
      <c r="D74">
        <f>IF(A74=0,0,+spisak!C$4)</f>
        <v>0</v>
      </c>
      <c r="E74" s="169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40">
        <f t="shared" ref="N74" si="75">+IF(A74=0,0,"do 2015")</f>
        <v>0</v>
      </c>
      <c r="O74" s="122">
        <f>IF(A74=0,0,+VLOOKUP($A74,'по изворима и контима'!$A$12:L$499,COLUMN('по изворима и контима'!J:J),FALSE))</f>
        <v>0</v>
      </c>
    </row>
    <row r="75" spans="1:15" x14ac:dyDescent="0.25">
      <c r="A75">
        <f>+A74</f>
        <v>0</v>
      </c>
      <c r="B75">
        <f t="shared" si="72"/>
        <v>0</v>
      </c>
      <c r="C75" s="121">
        <f>IF(A75=0,0,+spisak!A$4)</f>
        <v>0</v>
      </c>
      <c r="D75">
        <f>IF(A75=0,0,+spisak!C$4)</f>
        <v>0</v>
      </c>
      <c r="E75" s="169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40">
        <f t="shared" ref="N75" si="76">+IF(A75=0,0,"2016-plan")</f>
        <v>0</v>
      </c>
      <c r="O75" s="122">
        <f>IF(A75=0,0,+VLOOKUP($A75,'по изворима и контима'!$A$12:R$499,COLUMN('по изворима и контима'!K:K),FALSE))</f>
        <v>0</v>
      </c>
    </row>
    <row r="76" spans="1:15" x14ac:dyDescent="0.25">
      <c r="A76">
        <f t="shared" si="68"/>
        <v>0</v>
      </c>
      <c r="B76">
        <f t="shared" si="72"/>
        <v>0</v>
      </c>
      <c r="C76" s="121">
        <f>IF(A76=0,0,+spisak!A$4)</f>
        <v>0</v>
      </c>
      <c r="D76">
        <f>IF(A76=0,0,+spisak!C$4)</f>
        <v>0</v>
      </c>
      <c r="E76" s="169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40">
        <f t="shared" ref="N76" si="77">+IF(A76=0,0,"2016-procena")</f>
        <v>0</v>
      </c>
      <c r="O76" s="122">
        <f>IF(A76=0,0,+VLOOKUP($A76,'по изворима и контима'!$A$12:R$499,COLUMN('по изворима и контима'!L:L),FALSE))</f>
        <v>0</v>
      </c>
    </row>
    <row r="77" spans="1:15" x14ac:dyDescent="0.25">
      <c r="A77">
        <f t="shared" si="68"/>
        <v>0</v>
      </c>
      <c r="B77">
        <f t="shared" si="72"/>
        <v>0</v>
      </c>
      <c r="C77" s="121">
        <f>IF(A77=0,0,+spisak!A$4)</f>
        <v>0</v>
      </c>
      <c r="D77">
        <f>IF(A77=0,0,+spisak!C$4)</f>
        <v>0</v>
      </c>
      <c r="E77" s="169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40">
        <f t="shared" ref="N77" si="78">+IF(A77=0,0,"2017")</f>
        <v>0</v>
      </c>
      <c r="O77" s="122">
        <f>IF(A77=0,0,+VLOOKUP($A77,'по изворима и контима'!$A$12:R$499,COLUMN('по изворима и контима'!M:M),FALSE))</f>
        <v>0</v>
      </c>
    </row>
    <row r="78" spans="1:15" x14ac:dyDescent="0.25">
      <c r="A78">
        <f t="shared" si="68"/>
        <v>0</v>
      </c>
      <c r="B78">
        <f t="shared" si="72"/>
        <v>0</v>
      </c>
      <c r="C78" s="121">
        <f>IF(A78=0,0,+spisak!A$4)</f>
        <v>0</v>
      </c>
      <c r="D78">
        <f>IF(A78=0,0,+spisak!C$4)</f>
        <v>0</v>
      </c>
      <c r="E78" s="169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40">
        <f t="shared" ref="N78" si="79">+IF(A78=0,0,"2018")</f>
        <v>0</v>
      </c>
      <c r="O78" s="122">
        <f>IF(C78=0,0,+VLOOKUP($A78,'по изворима и контима'!$A$12:R$499,COLUMN('по изворима и контима'!N:N),FALSE))</f>
        <v>0</v>
      </c>
    </row>
    <row r="79" spans="1:15" x14ac:dyDescent="0.25">
      <c r="A79">
        <f t="shared" si="68"/>
        <v>0</v>
      </c>
      <c r="B79">
        <f t="shared" si="72"/>
        <v>0</v>
      </c>
      <c r="C79" s="121">
        <f>IF(A79=0,0,+spisak!A$4)</f>
        <v>0</v>
      </c>
      <c r="D79">
        <f>IF(A79=0,0,+spisak!C$4)</f>
        <v>0</v>
      </c>
      <c r="E79" s="169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40">
        <f t="shared" ref="N79" si="80">+IF(A79=0,0,"2019")</f>
        <v>0</v>
      </c>
      <c r="O79" s="122">
        <f>IF(C79=0,0,+VLOOKUP($A79,'по изворима и контима'!$A$12:R$499,COLUMN('по изворима и контима'!O:O),FALSE))</f>
        <v>0</v>
      </c>
    </row>
    <row r="80" spans="1:15" x14ac:dyDescent="0.25">
      <c r="A80">
        <f t="shared" si="68"/>
        <v>0</v>
      </c>
      <c r="B80">
        <f t="shared" si="72"/>
        <v>0</v>
      </c>
      <c r="C80" s="121">
        <f>IF(A80=0,0,+spisak!A$4)</f>
        <v>0</v>
      </c>
      <c r="D80">
        <f>IF(A80=0,0,+spisak!C$4)</f>
        <v>0</v>
      </c>
      <c r="E80" s="169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40">
        <f t="shared" ref="N80" si="81">+IF(A80=0,0,"nakon 2019")</f>
        <v>0</v>
      </c>
      <c r="O80" s="122">
        <f>IF(C80=0,0,+VLOOKUP($A80,'по изворима и контима'!$A$12:R$499,COLUMN('по изворима и контима'!P:P),FALSE))</f>
        <v>0</v>
      </c>
    </row>
    <row r="81" spans="1:15" x14ac:dyDescent="0.25">
      <c r="A81">
        <f>+IF(MAX(A$4:A78)&gt;=A$1,0,MAX(A$4:A78)+1)</f>
        <v>0</v>
      </c>
      <c r="B81">
        <f t="shared" si="72"/>
        <v>0</v>
      </c>
      <c r="C81" s="121">
        <f>IF(A81=0,0,+spisak!A$4)</f>
        <v>0</v>
      </c>
      <c r="D81">
        <f>IF(A81=0,0,+spisak!C$4)</f>
        <v>0</v>
      </c>
      <c r="E81" s="169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40">
        <f t="shared" ref="N81" si="82">+IF(A81=0,0,"do 2015")</f>
        <v>0</v>
      </c>
      <c r="O81" s="122">
        <f>IF(A81=0,0,+VLOOKUP($A81,'по изворима и контима'!$A$12:L$499,COLUMN('по изворима и контима'!J:J),FALSE))</f>
        <v>0</v>
      </c>
    </row>
    <row r="82" spans="1:15" x14ac:dyDescent="0.25">
      <c r="A82">
        <f t="shared" ref="A82:A87" si="83">+A81</f>
        <v>0</v>
      </c>
      <c r="B82">
        <f t="shared" si="72"/>
        <v>0</v>
      </c>
      <c r="C82" s="121">
        <f>IF(A82=0,0,+spisak!A$4)</f>
        <v>0</v>
      </c>
      <c r="D82">
        <f>IF(A82=0,0,+spisak!C$4)</f>
        <v>0</v>
      </c>
      <c r="E82" s="169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40">
        <f t="shared" ref="N82" si="84">+IF(A82=0,0,"2016-plan")</f>
        <v>0</v>
      </c>
      <c r="O82" s="122">
        <f>IF(A82=0,0,+VLOOKUP($A82,'по изворима и контима'!$A$12:R$499,COLUMN('по изворима и контима'!K:K),FALSE))</f>
        <v>0</v>
      </c>
    </row>
    <row r="83" spans="1:15" x14ac:dyDescent="0.25">
      <c r="A83">
        <f t="shared" si="83"/>
        <v>0</v>
      </c>
      <c r="B83">
        <f t="shared" si="72"/>
        <v>0</v>
      </c>
      <c r="C83" s="121">
        <f>IF(A83=0,0,+spisak!A$4)</f>
        <v>0</v>
      </c>
      <c r="D83">
        <f>IF(A83=0,0,+spisak!C$4)</f>
        <v>0</v>
      </c>
      <c r="E83" s="169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40">
        <f t="shared" ref="N83" si="85">+IF(A83=0,0,"2016-procena")</f>
        <v>0</v>
      </c>
      <c r="O83" s="122">
        <f>IF(A83=0,0,+VLOOKUP($A83,'по изворима и контима'!$A$12:R$499,COLUMN('по изворима и контима'!L:L),FALSE))</f>
        <v>0</v>
      </c>
    </row>
    <row r="84" spans="1:15" x14ac:dyDescent="0.25">
      <c r="A84">
        <f t="shared" si="83"/>
        <v>0</v>
      </c>
      <c r="B84">
        <f t="shared" si="72"/>
        <v>0</v>
      </c>
      <c r="C84" s="121">
        <f>IF(A84=0,0,+spisak!A$4)</f>
        <v>0</v>
      </c>
      <c r="D84">
        <f>IF(A84=0,0,+spisak!C$4)</f>
        <v>0</v>
      </c>
      <c r="E84" s="169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40">
        <f t="shared" ref="N84" si="86">+IF(A84=0,0,"2017")</f>
        <v>0</v>
      </c>
      <c r="O84" s="122">
        <f>IF(A84=0,0,+VLOOKUP($A84,'по изворима и контима'!$A$12:R$499,COLUMN('по изворима и контима'!M:M),FALSE))</f>
        <v>0</v>
      </c>
    </row>
    <row r="85" spans="1:15" x14ac:dyDescent="0.25">
      <c r="A85">
        <f t="shared" si="83"/>
        <v>0</v>
      </c>
      <c r="B85">
        <f t="shared" si="72"/>
        <v>0</v>
      </c>
      <c r="C85" s="121">
        <f>IF(A85=0,0,+spisak!A$4)</f>
        <v>0</v>
      </c>
      <c r="D85">
        <f>IF(A85=0,0,+spisak!C$4)</f>
        <v>0</v>
      </c>
      <c r="E85" s="169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40">
        <f t="shared" ref="N85" si="87">+IF(A85=0,0,"2018")</f>
        <v>0</v>
      </c>
      <c r="O85" s="122">
        <f>IF(C85=0,0,+VLOOKUP($A85,'по изворима и контима'!$A$12:R$499,COLUMN('по изворима и контима'!N:N),FALSE))</f>
        <v>0</v>
      </c>
    </row>
    <row r="86" spans="1:15" x14ac:dyDescent="0.25">
      <c r="A86">
        <f t="shared" si="83"/>
        <v>0</v>
      </c>
      <c r="B86">
        <f t="shared" si="72"/>
        <v>0</v>
      </c>
      <c r="C86" s="121">
        <f>IF(A86=0,0,+spisak!A$4)</f>
        <v>0</v>
      </c>
      <c r="D86">
        <f>IF(A86=0,0,+spisak!C$4)</f>
        <v>0</v>
      </c>
      <c r="E86" s="169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40">
        <f t="shared" ref="N86" si="88">+IF(A86=0,0,"2019")</f>
        <v>0</v>
      </c>
      <c r="O86" s="122">
        <f>IF(C86=0,0,+VLOOKUP($A86,'по изворима и контима'!$A$12:R$499,COLUMN('по изворима и контима'!O:O),FALSE))</f>
        <v>0</v>
      </c>
    </row>
    <row r="87" spans="1:15" x14ac:dyDescent="0.25">
      <c r="A87">
        <f t="shared" si="83"/>
        <v>0</v>
      </c>
      <c r="B87">
        <f t="shared" si="72"/>
        <v>0</v>
      </c>
      <c r="C87" s="121">
        <f>IF(A87=0,0,+spisak!A$4)</f>
        <v>0</v>
      </c>
      <c r="D87">
        <f>IF(A87=0,0,+spisak!C$4)</f>
        <v>0</v>
      </c>
      <c r="E87" s="169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40">
        <f t="shared" ref="N87" si="89">+IF(A87=0,0,"nakon 2019")</f>
        <v>0</v>
      </c>
      <c r="O87" s="122">
        <f>IF(C87=0,0,+VLOOKUP($A87,'по изворима и контима'!$A$12:R$499,COLUMN('по изворима и контима'!P:P),FALSE))</f>
        <v>0</v>
      </c>
    </row>
    <row r="88" spans="1:15" x14ac:dyDescent="0.25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69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40">
        <f t="shared" ref="N88" si="90">+IF(A88=0,0,"do 2015")</f>
        <v>0</v>
      </c>
      <c r="O88" s="122">
        <f>IF(A88=0,0,+VLOOKUP($A88,'по изворима и контима'!$A$12:L$499,COLUMN('по изворима и контима'!J:J),FALSE))</f>
        <v>0</v>
      </c>
    </row>
    <row r="89" spans="1:15" x14ac:dyDescent="0.25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69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40">
        <f t="shared" ref="N89" si="92">+IF(A89=0,0,"2016-plan")</f>
        <v>0</v>
      </c>
      <c r="O89" s="122">
        <f>IF(A89=0,0,+VLOOKUP($A89,'по изворима и контима'!$A$12:R$499,COLUMN('по изворима и контима'!K:K),FALSE))</f>
        <v>0</v>
      </c>
    </row>
    <row r="90" spans="1:15" x14ac:dyDescent="0.25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69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40">
        <f t="shared" ref="N90" si="93">+IF(A90=0,0,"2016-procena")</f>
        <v>0</v>
      </c>
      <c r="O90" s="122">
        <f>IF(A90=0,0,+VLOOKUP($A90,'по изворима и контима'!$A$12:R$499,COLUMN('по изворима и контима'!L:L),FALSE))</f>
        <v>0</v>
      </c>
    </row>
    <row r="91" spans="1:15" x14ac:dyDescent="0.25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69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40">
        <f t="shared" ref="N91" si="94">+IF(A91=0,0,"2017")</f>
        <v>0</v>
      </c>
      <c r="O91" s="122">
        <f>IF(A91=0,0,+VLOOKUP($A91,'по изворима и контима'!$A$12:R$499,COLUMN('по изворима и контима'!M:M),FALSE))</f>
        <v>0</v>
      </c>
    </row>
    <row r="92" spans="1:15" x14ac:dyDescent="0.25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69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40">
        <f t="shared" ref="N92" si="95">+IF(A92=0,0,"2018")</f>
        <v>0</v>
      </c>
      <c r="O92" s="122">
        <f>IF(C92=0,0,+VLOOKUP($A92,'по изворима и контима'!$A$12:R$499,COLUMN('по изворима и контима'!N:N),FALSE))</f>
        <v>0</v>
      </c>
    </row>
    <row r="93" spans="1:15" x14ac:dyDescent="0.25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69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40">
        <f t="shared" ref="N93" si="96">+IF(A93=0,0,"2019")</f>
        <v>0</v>
      </c>
      <c r="O93" s="122">
        <f>IF(C93=0,0,+VLOOKUP($A93,'по изворима и контима'!$A$12:R$499,COLUMN('по изворима и контима'!O:O),FALSE))</f>
        <v>0</v>
      </c>
    </row>
    <row r="94" spans="1:15" x14ac:dyDescent="0.25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69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40">
        <f t="shared" ref="N94" si="97">+IF(A94=0,0,"nakon 2019")</f>
        <v>0</v>
      </c>
      <c r="O94" s="122">
        <f>IF(C94=0,0,+VLOOKUP($A94,'по изворима и контима'!$A$12:R$499,COLUMN('по изворима и контима'!P:P),FALSE))</f>
        <v>0</v>
      </c>
    </row>
    <row r="95" spans="1:15" x14ac:dyDescent="0.25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69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40">
        <f t="shared" ref="N95" si="98">+IF(A95=0,0,"do 2015")</f>
        <v>0</v>
      </c>
      <c r="O95" s="122">
        <f>IF(A95=0,0,+VLOOKUP($A95,'по изворима и контима'!$A$12:L$499,COLUMN('по изворима и контима'!J:J),FALSE))</f>
        <v>0</v>
      </c>
    </row>
    <row r="96" spans="1:15" x14ac:dyDescent="0.25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69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40">
        <f t="shared" ref="N96" si="99">+IF(A96=0,0,"2016-plan")</f>
        <v>0</v>
      </c>
      <c r="O96" s="122">
        <f>IF(A96=0,0,+VLOOKUP($A96,'по изворима и контима'!$A$12:R$499,COLUMN('по изворима и контима'!K:K),FALSE))</f>
        <v>0</v>
      </c>
    </row>
    <row r="97" spans="1:15" x14ac:dyDescent="0.25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69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40">
        <f t="shared" ref="N97" si="101">+IF(A97=0,0,"2016-procena")</f>
        <v>0</v>
      </c>
      <c r="O97" s="122">
        <f>IF(A97=0,0,+VLOOKUP($A97,'по изворима и контима'!$A$12:R$499,COLUMN('по изворима и контима'!L:L),FALSE))</f>
        <v>0</v>
      </c>
    </row>
    <row r="98" spans="1:15" x14ac:dyDescent="0.25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69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40">
        <f t="shared" ref="N98" si="102">+IF(A98=0,0,"2017")</f>
        <v>0</v>
      </c>
      <c r="O98" s="122">
        <f>IF(A98=0,0,+VLOOKUP($A98,'по изворима и контима'!$A$12:R$499,COLUMN('по изворима и контима'!M:M),FALSE))</f>
        <v>0</v>
      </c>
    </row>
    <row r="99" spans="1:15" x14ac:dyDescent="0.25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69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40">
        <f t="shared" ref="N99" si="103">+IF(A99=0,0,"2018")</f>
        <v>0</v>
      </c>
      <c r="O99" s="122">
        <f>IF(C99=0,0,+VLOOKUP($A99,'по изворима и контима'!$A$12:R$499,COLUMN('по изворима и контима'!N:N),FALSE))</f>
        <v>0</v>
      </c>
    </row>
    <row r="100" spans="1:15" x14ac:dyDescent="0.25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69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40">
        <f t="shared" ref="N100" si="104">+IF(A100=0,0,"2019")</f>
        <v>0</v>
      </c>
      <c r="O100" s="122">
        <f>IF(C100=0,0,+VLOOKUP($A100,'по изворима и контима'!$A$12:R$499,COLUMN('по изворима и контима'!O:O),FALSE))</f>
        <v>0</v>
      </c>
    </row>
    <row r="101" spans="1:15" x14ac:dyDescent="0.25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69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40">
        <f t="shared" ref="N101" si="105">+IF(A101=0,0,"nakon 2019")</f>
        <v>0</v>
      </c>
      <c r="O101" s="122">
        <f>IF(C101=0,0,+VLOOKUP($A101,'по изворима и контима'!$A$12:R$499,COLUMN('по изворима и контима'!P:P),FALSE))</f>
        <v>0</v>
      </c>
    </row>
    <row r="102" spans="1:15" x14ac:dyDescent="0.25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69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40">
        <f t="shared" ref="N102" si="106">+IF(A102=0,0,"do 2015")</f>
        <v>0</v>
      </c>
      <c r="O102" s="122">
        <f>IF(A102=0,0,+VLOOKUP($A102,'по изворима и контима'!$A$12:L$499,COLUMN('по изворима и контима'!J:J),FALSE))</f>
        <v>0</v>
      </c>
    </row>
    <row r="103" spans="1:15" x14ac:dyDescent="0.25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69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40">
        <f t="shared" ref="N103" si="107">+IF(A103=0,0,"2016-plan")</f>
        <v>0</v>
      </c>
      <c r="O103" s="122">
        <f>IF(A103=0,0,+VLOOKUP($A103,'по изворима и контима'!$A$12:R$499,COLUMN('по изворима и контима'!K:K),FALSE))</f>
        <v>0</v>
      </c>
    </row>
    <row r="104" spans="1:15" x14ac:dyDescent="0.25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69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40">
        <f t="shared" ref="N104" si="108">+IF(A104=0,0,"2016-procena")</f>
        <v>0</v>
      </c>
      <c r="O104" s="122">
        <f>IF(A104=0,0,+VLOOKUP($A104,'по изворима и контима'!$A$12:R$499,COLUMN('по изворима и контима'!L:L),FALSE))</f>
        <v>0</v>
      </c>
    </row>
    <row r="105" spans="1:15" x14ac:dyDescent="0.25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69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40">
        <f t="shared" ref="N105" si="109">+IF(A105=0,0,"2017")</f>
        <v>0</v>
      </c>
      <c r="O105" s="122">
        <f>IF(A105=0,0,+VLOOKUP($A105,'по изворима и контима'!$A$12:R$499,COLUMN('по изворима и контима'!M:M),FALSE))</f>
        <v>0</v>
      </c>
    </row>
    <row r="106" spans="1:15" x14ac:dyDescent="0.25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69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40">
        <f t="shared" ref="N106" si="110">+IF(A106=0,0,"2018")</f>
        <v>0</v>
      </c>
      <c r="O106" s="122">
        <f>IF(C106=0,0,+VLOOKUP($A106,'по изворима и контима'!$A$12:R$499,COLUMN('по изворима и контима'!N:N),FALSE))</f>
        <v>0</v>
      </c>
    </row>
    <row r="107" spans="1:15" x14ac:dyDescent="0.25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69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40">
        <f t="shared" ref="N107" si="111">+IF(A107=0,0,"2019")</f>
        <v>0</v>
      </c>
      <c r="O107" s="122">
        <f>IF(C107=0,0,+VLOOKUP($A107,'по изворима и контима'!$A$12:R$499,COLUMN('по изворима и контима'!O:O),FALSE))</f>
        <v>0</v>
      </c>
    </row>
    <row r="108" spans="1:15" x14ac:dyDescent="0.25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69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40">
        <f t="shared" ref="N108" si="112">+IF(A108=0,0,"nakon 2019")</f>
        <v>0</v>
      </c>
      <c r="O108" s="122">
        <f>IF(C108=0,0,+VLOOKUP($A108,'по изворима и контима'!$A$12:R$499,COLUMN('по изворима и контима'!P:P),FALSE))</f>
        <v>0</v>
      </c>
    </row>
    <row r="109" spans="1:15" x14ac:dyDescent="0.25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69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40">
        <f t="shared" ref="N109" si="113">+IF(A109=0,0,"do 2015")</f>
        <v>0</v>
      </c>
      <c r="O109" s="122">
        <f>IF(A109=0,0,+VLOOKUP($A109,'по изворима и контима'!$A$12:L$499,COLUMN('по изворима и контима'!J:J),FALSE))</f>
        <v>0</v>
      </c>
    </row>
    <row r="110" spans="1:15" x14ac:dyDescent="0.25">
      <c r="A110">
        <f t="shared" ref="A110:A115" si="114"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69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40">
        <f t="shared" ref="N110" si="115">+IF(A110=0,0,"2016-plan")</f>
        <v>0</v>
      </c>
      <c r="O110" s="122">
        <f>IF(A110=0,0,+VLOOKUP($A110,'по изворима и контима'!$A$12:R$499,COLUMN('по изворима и контима'!K:K),FALSE))</f>
        <v>0</v>
      </c>
    </row>
    <row r="111" spans="1:15" x14ac:dyDescent="0.25">
      <c r="A111">
        <f t="shared" si="114"/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69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40">
        <f t="shared" ref="N111" si="116">+IF(A111=0,0,"2016-procena")</f>
        <v>0</v>
      </c>
      <c r="O111" s="122">
        <f>IF(A111=0,0,+VLOOKUP($A111,'по изворима и контима'!$A$12:R$499,COLUMN('по изворима и контима'!L:L),FALSE))</f>
        <v>0</v>
      </c>
    </row>
    <row r="112" spans="1:15" x14ac:dyDescent="0.25">
      <c r="A112">
        <f t="shared" si="114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69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40">
        <f t="shared" ref="N112" si="117">+IF(A112=0,0,"2017")</f>
        <v>0</v>
      </c>
      <c r="O112" s="122">
        <f>IF(A112=0,0,+VLOOKUP($A112,'по изворима и контима'!$A$12:R$499,COLUMN('по изворима и контима'!M:M),FALSE))</f>
        <v>0</v>
      </c>
    </row>
    <row r="113" spans="1:15" x14ac:dyDescent="0.25">
      <c r="A113">
        <f t="shared" si="114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69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40">
        <f t="shared" ref="N113" si="118">+IF(A113=0,0,"2018")</f>
        <v>0</v>
      </c>
      <c r="O113" s="122">
        <f>IF(C113=0,0,+VLOOKUP($A113,'по изворима и контима'!$A$12:R$499,COLUMN('по изворима и контима'!N:N),FALSE))</f>
        <v>0</v>
      </c>
    </row>
    <row r="114" spans="1:15" x14ac:dyDescent="0.25">
      <c r="A114">
        <f t="shared" si="114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69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40">
        <f t="shared" ref="N114" si="119">+IF(A114=0,0,"2019")</f>
        <v>0</v>
      </c>
      <c r="O114" s="122">
        <f>IF(C114=0,0,+VLOOKUP($A114,'по изворима и контима'!$A$12:R$499,COLUMN('по изворима и контима'!O:O),FALSE))</f>
        <v>0</v>
      </c>
    </row>
    <row r="115" spans="1:15" x14ac:dyDescent="0.25">
      <c r="A115">
        <f t="shared" si="114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69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40">
        <f t="shared" ref="N115" si="120">+IF(A115=0,0,"nakon 2019")</f>
        <v>0</v>
      </c>
      <c r="O115" s="122">
        <f>IF(C115=0,0,+VLOOKUP($A115,'по изворима и контима'!$A$12:R$499,COLUMN('по изворима и контима'!P:P),FALSE))</f>
        <v>0</v>
      </c>
    </row>
    <row r="116" spans="1:15" x14ac:dyDescent="0.25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69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40">
        <f t="shared" ref="N116" si="121">+IF(A116=0,0,"do 2015")</f>
        <v>0</v>
      </c>
      <c r="O116" s="122">
        <f>IF(A116=0,0,+VLOOKUP($A116,'по изворима и контима'!$A$12:L$499,COLUMN('по изворима и контима'!J:J),FALSE))</f>
        <v>0</v>
      </c>
    </row>
    <row r="117" spans="1:15" x14ac:dyDescent="0.25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69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40">
        <f t="shared" ref="N117" si="123">+IF(A117=0,0,"2016-plan")</f>
        <v>0</v>
      </c>
      <c r="O117" s="122">
        <f>IF(A117=0,0,+VLOOKUP($A117,'по изворима и контима'!$A$12:R$499,COLUMN('по изворима и контима'!K:K),FALSE))</f>
        <v>0</v>
      </c>
    </row>
    <row r="118" spans="1:15" x14ac:dyDescent="0.25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69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40">
        <f t="shared" ref="N118" si="124">+IF(A118=0,0,"2016-procena")</f>
        <v>0</v>
      </c>
      <c r="O118" s="122">
        <f>IF(A118=0,0,+VLOOKUP($A118,'по изворима и контима'!$A$12:R$499,COLUMN('по изворима и контима'!L:L),FALSE))</f>
        <v>0</v>
      </c>
    </row>
    <row r="119" spans="1:15" x14ac:dyDescent="0.25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69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40">
        <f t="shared" ref="N119" si="125">+IF(A119=0,0,"2017")</f>
        <v>0</v>
      </c>
      <c r="O119" s="122">
        <f>IF(A119=0,0,+VLOOKUP($A119,'по изворима и контима'!$A$12:R$499,COLUMN('по изворима и контима'!M:M),FALSE))</f>
        <v>0</v>
      </c>
    </row>
    <row r="120" spans="1:15" x14ac:dyDescent="0.25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69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40">
        <f t="shared" ref="N120" si="126">+IF(A120=0,0,"2018")</f>
        <v>0</v>
      </c>
      <c r="O120" s="122">
        <f>IF(C120=0,0,+VLOOKUP($A120,'по изворима и контима'!$A$12:R$499,COLUMN('по изворима и контима'!N:N),FALSE))</f>
        <v>0</v>
      </c>
    </row>
    <row r="121" spans="1:15" x14ac:dyDescent="0.25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69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40">
        <f t="shared" ref="N121" si="127">+IF(A121=0,0,"2019")</f>
        <v>0</v>
      </c>
      <c r="O121" s="122">
        <f>IF(C121=0,0,+VLOOKUP($A121,'по изворима и контима'!$A$12:R$499,COLUMN('по изворима и контима'!O:O),FALSE))</f>
        <v>0</v>
      </c>
    </row>
    <row r="122" spans="1:15" x14ac:dyDescent="0.25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69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40">
        <f t="shared" ref="N122" si="128">+IF(A122=0,0,"nakon 2019")</f>
        <v>0</v>
      </c>
      <c r="O122" s="122">
        <f>IF(C122=0,0,+VLOOKUP($A122,'по изворима и контима'!$A$12:R$499,COLUMN('по изворима и контима'!P:P),FALSE))</f>
        <v>0</v>
      </c>
    </row>
    <row r="123" spans="1:15" x14ac:dyDescent="0.25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69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40">
        <f t="shared" ref="N123" si="129">+IF(A123=0,0,"do 2015")</f>
        <v>0</v>
      </c>
      <c r="O123" s="122">
        <f>IF(A123=0,0,+VLOOKUP($A123,'по изворима и контима'!$A$12:L$499,COLUMN('по изворима и контима'!J:J),FALSE))</f>
        <v>0</v>
      </c>
    </row>
    <row r="124" spans="1:15" x14ac:dyDescent="0.25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69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40">
        <f t="shared" ref="N124" si="130">+IF(A124=0,0,"2016-plan")</f>
        <v>0</v>
      </c>
      <c r="O124" s="122">
        <f>IF(A124=0,0,+VLOOKUP($A124,'по изворима и контима'!$A$12:R$499,COLUMN('по изворима и контима'!K:K),FALSE))</f>
        <v>0</v>
      </c>
    </row>
    <row r="125" spans="1:15" x14ac:dyDescent="0.25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69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40">
        <f t="shared" ref="N125" si="132">+IF(A125=0,0,"2016-procena")</f>
        <v>0</v>
      </c>
      <c r="O125" s="122">
        <f>IF(A125=0,0,+VLOOKUP($A125,'по изворима и контима'!$A$12:R$499,COLUMN('по изворима и контима'!L:L),FALSE))</f>
        <v>0</v>
      </c>
    </row>
    <row r="126" spans="1:15" x14ac:dyDescent="0.25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69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40">
        <f t="shared" ref="N126" si="133">+IF(A126=0,0,"2017")</f>
        <v>0</v>
      </c>
      <c r="O126" s="122">
        <f>IF(A126=0,0,+VLOOKUP($A126,'по изворима и контима'!$A$12:R$499,COLUMN('по изворима и контима'!M:M),FALSE))</f>
        <v>0</v>
      </c>
    </row>
    <row r="127" spans="1:15" x14ac:dyDescent="0.25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69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40">
        <f t="shared" ref="N127" si="134">+IF(A127=0,0,"2018")</f>
        <v>0</v>
      </c>
      <c r="O127" s="122">
        <f>IF(C127=0,0,+VLOOKUP($A127,'по изворима и контима'!$A$12:R$499,COLUMN('по изворима и контима'!N:N),FALSE))</f>
        <v>0</v>
      </c>
    </row>
    <row r="128" spans="1:15" x14ac:dyDescent="0.25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69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40">
        <f t="shared" ref="N128" si="135">+IF(A128=0,0,"2019")</f>
        <v>0</v>
      </c>
      <c r="O128" s="122">
        <f>IF(C128=0,0,+VLOOKUP($A128,'по изворима и контима'!$A$12:R$499,COLUMN('по изворима и контима'!O:O),FALSE))</f>
        <v>0</v>
      </c>
    </row>
    <row r="129" spans="1:15" x14ac:dyDescent="0.25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69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40">
        <f t="shared" ref="N129" si="136">+IF(A129=0,0,"nakon 2019")</f>
        <v>0</v>
      </c>
      <c r="O129" s="122">
        <f>IF(C129=0,0,+VLOOKUP($A129,'по изворима и контима'!$A$12:R$499,COLUMN('по изворима и контима'!P:P),FALSE))</f>
        <v>0</v>
      </c>
    </row>
    <row r="130" spans="1:15" x14ac:dyDescent="0.25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69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40">
        <f t="shared" ref="N130" si="137">+IF(A130=0,0,"do 2015")</f>
        <v>0</v>
      </c>
      <c r="O130" s="122">
        <f>IF(A130=0,0,+VLOOKUP($A130,'по изворима и контима'!$A$12:L$499,COLUMN('по изворима и контима'!J:J),FALSE))</f>
        <v>0</v>
      </c>
    </row>
    <row r="131" spans="1:15" x14ac:dyDescent="0.25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69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40">
        <f t="shared" ref="N131" si="138">+IF(A131=0,0,"2016-plan")</f>
        <v>0</v>
      </c>
      <c r="O131" s="122">
        <f>IF(A131=0,0,+VLOOKUP($A131,'по изворима и контима'!$A$12:R$499,COLUMN('по изворима и контима'!K:K),FALSE))</f>
        <v>0</v>
      </c>
    </row>
    <row r="132" spans="1:15" x14ac:dyDescent="0.25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69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40">
        <f t="shared" ref="N132" si="139">+IF(A132=0,0,"2016-procena")</f>
        <v>0</v>
      </c>
      <c r="O132" s="122">
        <f>IF(A132=0,0,+VLOOKUP($A132,'по изворима и контима'!$A$12:R$499,COLUMN('по изворима и контима'!L:L),FALSE))</f>
        <v>0</v>
      </c>
    </row>
    <row r="133" spans="1:15" x14ac:dyDescent="0.25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69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40">
        <f t="shared" ref="N133" si="140">+IF(A133=0,0,"2017")</f>
        <v>0</v>
      </c>
      <c r="O133" s="122">
        <f>IF(A133=0,0,+VLOOKUP($A133,'по изворима и контима'!$A$12:R$499,COLUMN('по изворима и контима'!M:M),FALSE))</f>
        <v>0</v>
      </c>
    </row>
    <row r="134" spans="1:15" x14ac:dyDescent="0.25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69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40">
        <f t="shared" ref="N134" si="141">+IF(A134=0,0,"2018")</f>
        <v>0</v>
      </c>
      <c r="O134" s="122">
        <f>IF(C134=0,0,+VLOOKUP($A134,'по изворима и контима'!$A$12:R$499,COLUMN('по изворима и контима'!N:N),FALSE))</f>
        <v>0</v>
      </c>
    </row>
    <row r="135" spans="1:15" x14ac:dyDescent="0.25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69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40">
        <f t="shared" ref="N135" si="142">+IF(A135=0,0,"2019")</f>
        <v>0</v>
      </c>
      <c r="O135" s="122">
        <f>IF(C135=0,0,+VLOOKUP($A135,'по изворима и контима'!$A$12:R$499,COLUMN('по изворима и контима'!O:O),FALSE))</f>
        <v>0</v>
      </c>
    </row>
    <row r="136" spans="1:15" x14ac:dyDescent="0.25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69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40">
        <f t="shared" ref="N136" si="144">+IF(A136=0,0,"nakon 2019")</f>
        <v>0</v>
      </c>
      <c r="O136" s="122">
        <f>IF(C136=0,0,+VLOOKUP($A136,'по изворима и контима'!$A$12:R$499,COLUMN('по изворима и контима'!P:P),FALSE))</f>
        <v>0</v>
      </c>
    </row>
    <row r="137" spans="1:15" x14ac:dyDescent="0.25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69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40">
        <f t="shared" ref="N137" si="145">+IF(A137=0,0,"do 2015")</f>
        <v>0</v>
      </c>
      <c r="O137" s="122">
        <f>IF(A137=0,0,+VLOOKUP($A137,'по изворима и контима'!$A$12:L$499,COLUMN('по изворима и контима'!J:J),FALSE))</f>
        <v>0</v>
      </c>
    </row>
    <row r="138" spans="1:15" x14ac:dyDescent="0.25">
      <c r="A138">
        <f t="shared" ref="A138:A143" si="146"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69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40">
        <f t="shared" ref="N138" si="147">+IF(A138=0,0,"2016-plan")</f>
        <v>0</v>
      </c>
      <c r="O138" s="122">
        <f>IF(A138=0,0,+VLOOKUP($A138,'по изворима и контима'!$A$12:R$499,COLUMN('по изворима и контима'!K:K),FALSE))</f>
        <v>0</v>
      </c>
    </row>
    <row r="139" spans="1:15" x14ac:dyDescent="0.25">
      <c r="A139">
        <f t="shared" si="146"/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69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40">
        <f t="shared" ref="N139" si="148">+IF(A139=0,0,"2016-procena")</f>
        <v>0</v>
      </c>
      <c r="O139" s="122">
        <f>IF(A139=0,0,+VLOOKUP($A139,'по изворима и контима'!$A$12:R$499,COLUMN('по изворима и контима'!L:L),FALSE))</f>
        <v>0</v>
      </c>
    </row>
    <row r="140" spans="1:15" x14ac:dyDescent="0.25">
      <c r="A140">
        <f t="shared" si="146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69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40">
        <f t="shared" ref="N140" si="149">+IF(A140=0,0,"2017")</f>
        <v>0</v>
      </c>
      <c r="O140" s="122">
        <f>IF(A140=0,0,+VLOOKUP($A140,'по изворима и контима'!$A$12:R$499,COLUMN('по изворима и контима'!M:M),FALSE))</f>
        <v>0</v>
      </c>
    </row>
    <row r="141" spans="1:15" x14ac:dyDescent="0.25">
      <c r="A141">
        <f t="shared" si="146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69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40">
        <f t="shared" ref="N141" si="150">+IF(A141=0,0,"2018")</f>
        <v>0</v>
      </c>
      <c r="O141" s="122">
        <f>IF(C141=0,0,+VLOOKUP($A141,'по изворима и контима'!$A$12:R$499,COLUMN('по изворима и контима'!N:N),FALSE))</f>
        <v>0</v>
      </c>
    </row>
    <row r="142" spans="1:15" x14ac:dyDescent="0.25">
      <c r="A142">
        <f t="shared" si="146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69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40">
        <f t="shared" ref="N142" si="151">+IF(A142=0,0,"2019")</f>
        <v>0</v>
      </c>
      <c r="O142" s="122">
        <f>IF(C142=0,0,+VLOOKUP($A142,'по изворима и контима'!$A$12:R$499,COLUMN('по изворима и контима'!O:O),FALSE))</f>
        <v>0</v>
      </c>
    </row>
    <row r="143" spans="1:15" x14ac:dyDescent="0.25">
      <c r="A143">
        <f t="shared" si="146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69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40">
        <f t="shared" ref="N143" si="152">+IF(A143=0,0,"nakon 2019")</f>
        <v>0</v>
      </c>
      <c r="O143" s="122">
        <f>IF(C143=0,0,+VLOOKUP($A143,'по изворима и контима'!$A$12:R$499,COLUMN('по изворима и контима'!P:P),FALSE))</f>
        <v>0</v>
      </c>
    </row>
    <row r="144" spans="1:15" x14ac:dyDescent="0.25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69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40">
        <f t="shared" ref="N144" si="153">+IF(A144=0,0,"do 2015")</f>
        <v>0</v>
      </c>
      <c r="O144" s="122">
        <f>IF(A144=0,0,+VLOOKUP($A144,'по изворима и контима'!$A$12:L$499,COLUMN('по изворима и контима'!J:J),FALSE))</f>
        <v>0</v>
      </c>
    </row>
    <row r="145" spans="1:15" x14ac:dyDescent="0.25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69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40">
        <f t="shared" ref="N145" si="155">+IF(A145=0,0,"2016-plan")</f>
        <v>0</v>
      </c>
      <c r="O145" s="122">
        <f>IF(A145=0,0,+VLOOKUP($A145,'по изворима и контима'!$A$12:R$499,COLUMN('по изворима и контима'!K:K),FALSE))</f>
        <v>0</v>
      </c>
    </row>
    <row r="146" spans="1:15" x14ac:dyDescent="0.25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69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40">
        <f t="shared" ref="N146" si="156">+IF(A146=0,0,"2016-procena")</f>
        <v>0</v>
      </c>
      <c r="O146" s="122">
        <f>IF(A146=0,0,+VLOOKUP($A146,'по изворима и контима'!$A$12:R$499,COLUMN('по изворима и контима'!L:L),FALSE))</f>
        <v>0</v>
      </c>
    </row>
    <row r="147" spans="1:15" x14ac:dyDescent="0.25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69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40">
        <f t="shared" ref="N147" si="157">+IF(A147=0,0,"2017")</f>
        <v>0</v>
      </c>
      <c r="O147" s="122">
        <f>IF(A147=0,0,+VLOOKUP($A147,'по изворима и контима'!$A$12:R$499,COLUMN('по изворима и контима'!M:M),FALSE))</f>
        <v>0</v>
      </c>
    </row>
    <row r="148" spans="1:15" x14ac:dyDescent="0.25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69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40">
        <f t="shared" ref="N148" si="158">+IF(A148=0,0,"2018")</f>
        <v>0</v>
      </c>
      <c r="O148" s="122">
        <f>IF(C148=0,0,+VLOOKUP($A148,'по изворима и контима'!$A$12:R$499,COLUMN('по изворима и контима'!N:N),FALSE))</f>
        <v>0</v>
      </c>
    </row>
    <row r="149" spans="1:15" x14ac:dyDescent="0.25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69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40">
        <f t="shared" ref="N149" si="159">+IF(A149=0,0,"2019")</f>
        <v>0</v>
      </c>
      <c r="O149" s="122">
        <f>IF(C149=0,0,+VLOOKUP($A149,'по изворима и контима'!$A$12:R$499,COLUMN('по изворима и контима'!O:O),FALSE))</f>
        <v>0</v>
      </c>
    </row>
    <row r="150" spans="1:15" x14ac:dyDescent="0.25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69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40">
        <f t="shared" ref="N150" si="160">+IF(A150=0,0,"nakon 2019")</f>
        <v>0</v>
      </c>
      <c r="O150" s="122">
        <f>IF(C150=0,0,+VLOOKUP($A150,'по изворима и контима'!$A$12:R$499,COLUMN('по изворима и контима'!P:P),FALSE))</f>
        <v>0</v>
      </c>
    </row>
    <row r="151" spans="1:15" x14ac:dyDescent="0.25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69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40">
        <f t="shared" ref="N151" si="161">+IF(A151=0,0,"do 2015")</f>
        <v>0</v>
      </c>
      <c r="O151" s="122">
        <f>IF(A151=0,0,+VLOOKUP($A151,'по изворима и контима'!$A$12:L$499,COLUMN('по изворима и контима'!J:J),FALSE))</f>
        <v>0</v>
      </c>
    </row>
    <row r="152" spans="1:15" x14ac:dyDescent="0.25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69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40">
        <f t="shared" ref="N152" si="162">+IF(A152=0,0,"2016-plan")</f>
        <v>0</v>
      </c>
      <c r="O152" s="122">
        <f>IF(A152=0,0,+VLOOKUP($A152,'по изворима и контима'!$A$12:R$499,COLUMN('по изворима и контима'!K:K),FALSE))</f>
        <v>0</v>
      </c>
    </row>
    <row r="153" spans="1:15" x14ac:dyDescent="0.25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69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40">
        <f t="shared" ref="N153" si="164">+IF(A153=0,0,"2016-procena")</f>
        <v>0</v>
      </c>
      <c r="O153" s="122">
        <f>IF(A153=0,0,+VLOOKUP($A153,'по изворима и контима'!$A$12:R$499,COLUMN('по изворима и контима'!L:L),FALSE))</f>
        <v>0</v>
      </c>
    </row>
    <row r="154" spans="1:15" x14ac:dyDescent="0.25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69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40">
        <f t="shared" ref="N154" si="165">+IF(A154=0,0,"2017")</f>
        <v>0</v>
      </c>
      <c r="O154" s="122">
        <f>IF(A154=0,0,+VLOOKUP($A154,'по изворима и контима'!$A$12:R$499,COLUMN('по изворима и контима'!M:M),FALSE))</f>
        <v>0</v>
      </c>
    </row>
    <row r="155" spans="1:15" x14ac:dyDescent="0.25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69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40">
        <f t="shared" ref="N155" si="166">+IF(A155=0,0,"2018")</f>
        <v>0</v>
      </c>
      <c r="O155" s="122">
        <f>IF(C155=0,0,+VLOOKUP($A155,'по изворима и контима'!$A$12:R$499,COLUMN('по изворима и контима'!N:N),FALSE))</f>
        <v>0</v>
      </c>
    </row>
    <row r="156" spans="1:15" x14ac:dyDescent="0.25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69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40">
        <f t="shared" ref="N156" si="167">+IF(A156=0,0,"2019")</f>
        <v>0</v>
      </c>
      <c r="O156" s="122">
        <f>IF(C156=0,0,+VLOOKUP($A156,'по изворима и контима'!$A$12:R$499,COLUMN('по изворима и контима'!O:O),FALSE))</f>
        <v>0</v>
      </c>
    </row>
    <row r="157" spans="1:15" x14ac:dyDescent="0.25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69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40">
        <f t="shared" ref="N157" si="168">+IF(A157=0,0,"nakon 2019")</f>
        <v>0</v>
      </c>
      <c r="O157" s="122">
        <f>IF(C157=0,0,+VLOOKUP($A157,'по изворима и контима'!$A$12:R$499,COLUMN('по изворима и контима'!P:P),FALSE))</f>
        <v>0</v>
      </c>
    </row>
    <row r="158" spans="1:15" x14ac:dyDescent="0.25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69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40">
        <f t="shared" ref="N158" si="169">+IF(A158=0,0,"do 2015")</f>
        <v>0</v>
      </c>
      <c r="O158" s="122">
        <f>IF(A158=0,0,+VLOOKUP($A158,'по изворима и контима'!$A$12:L$499,COLUMN('по изворима и контима'!J:J),FALSE))</f>
        <v>0</v>
      </c>
    </row>
    <row r="159" spans="1:15" x14ac:dyDescent="0.25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69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40">
        <f t="shared" ref="N159" si="170">+IF(A159=0,0,"2016-plan")</f>
        <v>0</v>
      </c>
      <c r="O159" s="122">
        <f>IF(A159=0,0,+VLOOKUP($A159,'по изворима и контима'!$A$12:R$499,COLUMN('по изворима и контима'!K:K),FALSE))</f>
        <v>0</v>
      </c>
    </row>
    <row r="160" spans="1:15" x14ac:dyDescent="0.25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69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40">
        <f t="shared" ref="N160" si="171">+IF(A160=0,0,"2016-procena")</f>
        <v>0</v>
      </c>
      <c r="O160" s="122">
        <f>IF(A160=0,0,+VLOOKUP($A160,'по изворима и контима'!$A$12:R$499,COLUMN('по изворима и контима'!L:L),FALSE))</f>
        <v>0</v>
      </c>
    </row>
    <row r="161" spans="1:15" x14ac:dyDescent="0.25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69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40">
        <f t="shared" ref="N161" si="172">+IF(A161=0,0,"2017")</f>
        <v>0</v>
      </c>
      <c r="O161" s="122">
        <f>IF(A161=0,0,+VLOOKUP($A161,'по изворима и контима'!$A$12:R$499,COLUMN('по изворима и контима'!M:M),FALSE))</f>
        <v>0</v>
      </c>
    </row>
    <row r="162" spans="1:15" x14ac:dyDescent="0.25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69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40">
        <f t="shared" ref="N162" si="173">+IF(A162=0,0,"2018")</f>
        <v>0</v>
      </c>
      <c r="O162" s="122">
        <f>IF(C162=0,0,+VLOOKUP($A162,'по изворима и контима'!$A$12:R$499,COLUMN('по изворима и контима'!N:N),FALSE))</f>
        <v>0</v>
      </c>
    </row>
    <row r="163" spans="1:15" x14ac:dyDescent="0.25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69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40">
        <f t="shared" ref="N163" si="174">+IF(A163=0,0,"2019")</f>
        <v>0</v>
      </c>
      <c r="O163" s="122">
        <f>IF(C163=0,0,+VLOOKUP($A163,'по изворима и контима'!$A$12:R$499,COLUMN('по изворима и контима'!O:O),FALSE))</f>
        <v>0</v>
      </c>
    </row>
    <row r="164" spans="1:15" x14ac:dyDescent="0.25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69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40">
        <f t="shared" ref="N164" si="175">+IF(A164=0,0,"nakon 2019")</f>
        <v>0</v>
      </c>
      <c r="O164" s="122">
        <f>IF(C164=0,0,+VLOOKUP($A164,'по изворима и контима'!$A$12:R$499,COLUMN('по изворима и контима'!P:P),FALSE))</f>
        <v>0</v>
      </c>
    </row>
    <row r="165" spans="1:15" x14ac:dyDescent="0.25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69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40">
        <f t="shared" ref="N165" si="176">+IF(A165=0,0,"do 2015")</f>
        <v>0</v>
      </c>
      <c r="O165" s="122">
        <f>IF(A165=0,0,+VLOOKUP($A165,'по изворима и контима'!$A$12:L$499,COLUMN('по изворима и контима'!J:J),FALSE))</f>
        <v>0</v>
      </c>
    </row>
    <row r="166" spans="1:15" x14ac:dyDescent="0.25">
      <c r="A166">
        <f t="shared" ref="A166:A171" si="177"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69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40">
        <f t="shared" ref="N166" si="178">+IF(A166=0,0,"2016-plan")</f>
        <v>0</v>
      </c>
      <c r="O166" s="122">
        <f>IF(A166=0,0,+VLOOKUP($A166,'по изворима и контима'!$A$12:R$499,COLUMN('по изворима и контима'!K:K),FALSE))</f>
        <v>0</v>
      </c>
    </row>
    <row r="167" spans="1:15" x14ac:dyDescent="0.25">
      <c r="A167">
        <f t="shared" si="177"/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69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40">
        <f t="shared" ref="N167" si="179">+IF(A167=0,0,"2016-procena")</f>
        <v>0</v>
      </c>
      <c r="O167" s="122">
        <f>IF(A167=0,0,+VLOOKUP($A167,'по изворима и контима'!$A$12:R$499,COLUMN('по изворима и контима'!L:L),FALSE))</f>
        <v>0</v>
      </c>
    </row>
    <row r="168" spans="1:15" x14ac:dyDescent="0.25">
      <c r="A168">
        <f t="shared" si="177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69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40">
        <f t="shared" ref="N168" si="180">+IF(A168=0,0,"2017")</f>
        <v>0</v>
      </c>
      <c r="O168" s="122">
        <f>IF(A168=0,0,+VLOOKUP($A168,'по изворима и контима'!$A$12:R$499,COLUMN('по изворима и контима'!M:M),FALSE))</f>
        <v>0</v>
      </c>
    </row>
    <row r="169" spans="1:15" x14ac:dyDescent="0.25">
      <c r="A169">
        <f t="shared" si="177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69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40">
        <f t="shared" ref="N169" si="181">+IF(A169=0,0,"2018")</f>
        <v>0</v>
      </c>
      <c r="O169" s="122">
        <f>IF(C169=0,0,+VLOOKUP($A169,'по изворима и контима'!$A$12:R$499,COLUMN('по изворима и контима'!N:N),FALSE))</f>
        <v>0</v>
      </c>
    </row>
    <row r="170" spans="1:15" x14ac:dyDescent="0.25">
      <c r="A170">
        <f t="shared" si="177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69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40">
        <f t="shared" ref="N170" si="182">+IF(A170=0,0,"2019")</f>
        <v>0</v>
      </c>
      <c r="O170" s="122">
        <f>IF(C170=0,0,+VLOOKUP($A170,'по изворима и контима'!$A$12:R$499,COLUMN('по изворима и контима'!O:O),FALSE))</f>
        <v>0</v>
      </c>
    </row>
    <row r="171" spans="1:15" x14ac:dyDescent="0.25">
      <c r="A171">
        <f t="shared" si="177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69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40">
        <f t="shared" ref="N171" si="183">+IF(A171=0,0,"nakon 2019")</f>
        <v>0</v>
      </c>
      <c r="O171" s="122">
        <f>IF(C171=0,0,+VLOOKUP($A171,'по изворима и контима'!$A$12:R$499,COLUMN('по изворима и контима'!P:P),FALSE))</f>
        <v>0</v>
      </c>
    </row>
    <row r="172" spans="1:15" x14ac:dyDescent="0.25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69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40">
        <f t="shared" ref="N172" si="184">+IF(A172=0,0,"do 2015")</f>
        <v>0</v>
      </c>
      <c r="O172" s="122">
        <f>IF(A172=0,0,+VLOOKUP($A172,'по изворима и контима'!$A$12:L$499,COLUMN('по изворима и контима'!J:J),FALSE))</f>
        <v>0</v>
      </c>
    </row>
    <row r="173" spans="1:15" x14ac:dyDescent="0.25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69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40">
        <f t="shared" ref="N173" si="186">+IF(A173=0,0,"2016-plan")</f>
        <v>0</v>
      </c>
      <c r="O173" s="122">
        <f>IF(A173=0,0,+VLOOKUP($A173,'по изворима и контима'!$A$12:R$499,COLUMN('по изворима и контима'!K:K),FALSE))</f>
        <v>0</v>
      </c>
    </row>
    <row r="174" spans="1:15" x14ac:dyDescent="0.25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69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40">
        <f t="shared" ref="N174" si="187">+IF(A174=0,0,"2016-procena")</f>
        <v>0</v>
      </c>
      <c r="O174" s="122">
        <f>IF(A174=0,0,+VLOOKUP($A174,'по изворима и контима'!$A$12:R$499,COLUMN('по изворима и контима'!L:L),FALSE))</f>
        <v>0</v>
      </c>
    </row>
    <row r="175" spans="1:15" x14ac:dyDescent="0.25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69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40">
        <f t="shared" ref="N175" si="188">+IF(A175=0,0,"2017")</f>
        <v>0</v>
      </c>
      <c r="O175" s="122">
        <f>IF(A175=0,0,+VLOOKUP($A175,'по изворима и контима'!$A$12:R$499,COLUMN('по изворима и контима'!M:M),FALSE))</f>
        <v>0</v>
      </c>
    </row>
    <row r="176" spans="1:15" x14ac:dyDescent="0.25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69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40">
        <f t="shared" ref="N176" si="189">+IF(A176=0,0,"2018")</f>
        <v>0</v>
      </c>
      <c r="O176" s="122">
        <f>IF(C176=0,0,+VLOOKUP($A176,'по изворима и контима'!$A$12:R$499,COLUMN('по изворима и контима'!N:N),FALSE))</f>
        <v>0</v>
      </c>
    </row>
    <row r="177" spans="1:15" x14ac:dyDescent="0.25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69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40">
        <f t="shared" ref="N177" si="190">+IF(A177=0,0,"2019")</f>
        <v>0</v>
      </c>
      <c r="O177" s="122">
        <f>IF(C177=0,0,+VLOOKUP($A177,'по изворима и контима'!$A$12:R$499,COLUMN('по изворима и контима'!O:O),FALSE))</f>
        <v>0</v>
      </c>
    </row>
    <row r="178" spans="1:15" x14ac:dyDescent="0.25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69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40">
        <f t="shared" ref="N178" si="191">+IF(A178=0,0,"nakon 2019")</f>
        <v>0</v>
      </c>
      <c r="O178" s="122">
        <f>IF(C178=0,0,+VLOOKUP($A178,'по изворима и контима'!$A$12:R$499,COLUMN('по изворима и контима'!P:P),FALSE))</f>
        <v>0</v>
      </c>
    </row>
    <row r="179" spans="1:15" x14ac:dyDescent="0.25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69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40">
        <f t="shared" ref="N179" si="192">+IF(A179=0,0,"do 2015")</f>
        <v>0</v>
      </c>
      <c r="O179" s="122">
        <f>IF(A179=0,0,+VLOOKUP($A179,'по изворима и контима'!$A$12:L$499,COLUMN('по изворима и контима'!J:J),FALSE))</f>
        <v>0</v>
      </c>
    </row>
    <row r="180" spans="1:15" x14ac:dyDescent="0.25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69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40">
        <f t="shared" ref="N180" si="193">+IF(A180=0,0,"2016-plan")</f>
        <v>0</v>
      </c>
      <c r="O180" s="122">
        <f>IF(A180=0,0,+VLOOKUP($A180,'по изворима и контима'!$A$12:R$499,COLUMN('по изворима и контима'!K:K),FALSE))</f>
        <v>0</v>
      </c>
    </row>
    <row r="181" spans="1:15" x14ac:dyDescent="0.25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69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40">
        <f t="shared" ref="N181" si="195">+IF(A181=0,0,"2016-procena")</f>
        <v>0</v>
      </c>
      <c r="O181" s="122">
        <f>IF(A181=0,0,+VLOOKUP($A181,'по изворима и контима'!$A$12:R$499,COLUMN('по изворима и контима'!L:L),FALSE))</f>
        <v>0</v>
      </c>
    </row>
    <row r="182" spans="1:15" x14ac:dyDescent="0.25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69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40">
        <f t="shared" ref="N182" si="196">+IF(A182=0,0,"2017")</f>
        <v>0</v>
      </c>
      <c r="O182" s="122">
        <f>IF(A182=0,0,+VLOOKUP($A182,'по изворима и контима'!$A$12:R$499,COLUMN('по изворима и контима'!M:M),FALSE))</f>
        <v>0</v>
      </c>
    </row>
    <row r="183" spans="1:15" x14ac:dyDescent="0.25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69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40">
        <f t="shared" ref="N183" si="197">+IF(A183=0,0,"2018")</f>
        <v>0</v>
      </c>
      <c r="O183" s="122">
        <f>IF(C183=0,0,+VLOOKUP($A183,'по изворима и контима'!$A$12:R$499,COLUMN('по изворима и контима'!N:N),FALSE))</f>
        <v>0</v>
      </c>
    </row>
    <row r="184" spans="1:15" x14ac:dyDescent="0.25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69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40">
        <f t="shared" ref="N184" si="198">+IF(A184=0,0,"2019")</f>
        <v>0</v>
      </c>
      <c r="O184" s="122">
        <f>IF(C184=0,0,+VLOOKUP($A184,'по изворима и контима'!$A$12:R$499,COLUMN('по изворима и контима'!O:O),FALSE))</f>
        <v>0</v>
      </c>
    </row>
    <row r="185" spans="1:15" x14ac:dyDescent="0.25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69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40">
        <f t="shared" ref="N185" si="199">+IF(A185=0,0,"nakon 2019")</f>
        <v>0</v>
      </c>
      <c r="O185" s="122">
        <f>IF(C185=0,0,+VLOOKUP($A185,'по изворима и контима'!$A$12:R$499,COLUMN('по изворима и контима'!P:P),FALSE))</f>
        <v>0</v>
      </c>
    </row>
    <row r="186" spans="1:15" x14ac:dyDescent="0.25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69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40">
        <f t="shared" ref="N186" si="200">+IF(A186=0,0,"do 2015")</f>
        <v>0</v>
      </c>
      <c r="O186" s="122">
        <f>IF(A186=0,0,+VLOOKUP($A186,'по изворима и контима'!$A$12:L$499,COLUMN('по изворима и контима'!J:J),FALSE))</f>
        <v>0</v>
      </c>
    </row>
    <row r="187" spans="1:15" x14ac:dyDescent="0.25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69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40">
        <f t="shared" ref="N187" si="201">+IF(A187=0,0,"2016-plan")</f>
        <v>0</v>
      </c>
      <c r="O187" s="122">
        <f>IF(A187=0,0,+VLOOKUP($A187,'по изворима и контима'!$A$12:R$499,COLUMN('по изворима и контима'!K:K),FALSE))</f>
        <v>0</v>
      </c>
    </row>
    <row r="188" spans="1:15" x14ac:dyDescent="0.25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69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40">
        <f t="shared" ref="N188" si="202">+IF(A188=0,0,"2016-procena")</f>
        <v>0</v>
      </c>
      <c r="O188" s="122">
        <f>IF(A188=0,0,+VLOOKUP($A188,'по изворима и контима'!$A$12:R$499,COLUMN('по изворима и контима'!L:L),FALSE))</f>
        <v>0</v>
      </c>
    </row>
    <row r="189" spans="1:15" x14ac:dyDescent="0.25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69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40">
        <f t="shared" ref="N189" si="203">+IF(A189=0,0,"2017")</f>
        <v>0</v>
      </c>
      <c r="O189" s="122">
        <f>IF(A189=0,0,+VLOOKUP($A189,'по изворима и контима'!$A$12:R$499,COLUMN('по изворима и контима'!M:M),FALSE))</f>
        <v>0</v>
      </c>
    </row>
    <row r="190" spans="1:15" x14ac:dyDescent="0.25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69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40">
        <f t="shared" ref="N190" si="204">+IF(A190=0,0,"2018")</f>
        <v>0</v>
      </c>
      <c r="O190" s="122">
        <f>IF(C190=0,0,+VLOOKUP($A190,'по изворима и контима'!$A$12:R$499,COLUMN('по изворима и контима'!N:N),FALSE))</f>
        <v>0</v>
      </c>
    </row>
    <row r="191" spans="1:15" x14ac:dyDescent="0.25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69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40">
        <f t="shared" ref="N191" si="205">+IF(A191=0,0,"2019")</f>
        <v>0</v>
      </c>
      <c r="O191" s="122">
        <f>IF(C191=0,0,+VLOOKUP($A191,'по изворима и контима'!$A$12:R$499,COLUMN('по изворима и контима'!O:O),FALSE))</f>
        <v>0</v>
      </c>
    </row>
    <row r="192" spans="1:15" x14ac:dyDescent="0.25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69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40">
        <f t="shared" ref="N192" si="206">+IF(A192=0,0,"nakon 2019")</f>
        <v>0</v>
      </c>
      <c r="O192" s="122">
        <f>IF(C192=0,0,+VLOOKUP($A192,'по изворима и контима'!$A$12:R$499,COLUMN('по изворима и контима'!P:P),FALSE))</f>
        <v>0</v>
      </c>
    </row>
    <row r="193" spans="1:15" x14ac:dyDescent="0.25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69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40">
        <f t="shared" ref="N193" si="207">+IF(A193=0,0,"do 2015")</f>
        <v>0</v>
      </c>
      <c r="O193" s="122">
        <f>IF(A193=0,0,+VLOOKUP($A193,'по изворима и контима'!$A$12:L$499,COLUMN('по изворима и контима'!J:J),FALSE))</f>
        <v>0</v>
      </c>
    </row>
    <row r="194" spans="1:15" x14ac:dyDescent="0.25">
      <c r="A194">
        <f t="shared" ref="A194:A199" si="208"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69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40">
        <f t="shared" ref="N194" si="209">+IF(A194=0,0,"2016-plan")</f>
        <v>0</v>
      </c>
      <c r="O194" s="122">
        <f>IF(A194=0,0,+VLOOKUP($A194,'по изворима и контима'!$A$12:R$499,COLUMN('по изворима и контима'!K:K),FALSE))</f>
        <v>0</v>
      </c>
    </row>
    <row r="195" spans="1:15" x14ac:dyDescent="0.25">
      <c r="A195">
        <f t="shared" si="208"/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69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40">
        <f t="shared" ref="N195" si="210">+IF(A195=0,0,"2016-procena")</f>
        <v>0</v>
      </c>
      <c r="O195" s="122">
        <f>IF(A195=0,0,+VLOOKUP($A195,'по изворима и контима'!$A$12:R$499,COLUMN('по изворима и контима'!L:L),FALSE))</f>
        <v>0</v>
      </c>
    </row>
    <row r="196" spans="1:15" x14ac:dyDescent="0.25">
      <c r="A196">
        <f t="shared" si="208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69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40">
        <f t="shared" ref="N196" si="211">+IF(A196=0,0,"2017")</f>
        <v>0</v>
      </c>
      <c r="O196" s="122">
        <f>IF(A196=0,0,+VLOOKUP($A196,'по изворима и контима'!$A$12:R$499,COLUMN('по изворима и контима'!M:M),FALSE))</f>
        <v>0</v>
      </c>
    </row>
    <row r="197" spans="1:15" x14ac:dyDescent="0.25">
      <c r="A197">
        <f t="shared" si="208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69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40">
        <f t="shared" ref="N197" si="212">+IF(A197=0,0,"2018")</f>
        <v>0</v>
      </c>
      <c r="O197" s="122">
        <f>IF(C197=0,0,+VLOOKUP($A197,'по изворима и контима'!$A$12:R$499,COLUMN('по изворима и контима'!N:N),FALSE))</f>
        <v>0</v>
      </c>
    </row>
    <row r="198" spans="1:15" x14ac:dyDescent="0.25">
      <c r="A198">
        <f t="shared" si="208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69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40">
        <f t="shared" ref="N198" si="213">+IF(A198=0,0,"2019")</f>
        <v>0</v>
      </c>
      <c r="O198" s="122">
        <f>IF(C198=0,0,+VLOOKUP($A198,'по изворима и контима'!$A$12:R$499,COLUMN('по изворима и контима'!O:O),FALSE))</f>
        <v>0</v>
      </c>
    </row>
    <row r="199" spans="1:15" x14ac:dyDescent="0.25">
      <c r="A199">
        <f t="shared" si="208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69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40">
        <f t="shared" ref="N199" si="214">+IF(A199=0,0,"nakon 2019")</f>
        <v>0</v>
      </c>
      <c r="O199" s="122">
        <f>IF(C199=0,0,+VLOOKUP($A199,'по изворима и контима'!$A$12:R$499,COLUMN('по изворима и контима'!P:P),FALSE))</f>
        <v>0</v>
      </c>
    </row>
    <row r="200" spans="1:15" x14ac:dyDescent="0.2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69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40">
        <f t="shared" ref="N200" si="216">+IF(A200=0,0,"do 2015")</f>
        <v>0</v>
      </c>
      <c r="O200" s="122">
        <f>IF(A200=0,0,+VLOOKUP($A200,'по изворима и контима'!$A$12:L$499,COLUMN('по изворима и контима'!J:J),FALSE))</f>
        <v>0</v>
      </c>
    </row>
    <row r="201" spans="1:15" x14ac:dyDescent="0.25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69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40">
        <f t="shared" ref="N201" si="218">+IF(A201=0,0,"2016-plan")</f>
        <v>0</v>
      </c>
      <c r="O201" s="122">
        <f>IF(A201=0,0,+VLOOKUP($A201,'по изворима и контима'!$A$12:R$499,COLUMN('по изворима и контима'!K:K),FALSE))</f>
        <v>0</v>
      </c>
    </row>
    <row r="202" spans="1:15" x14ac:dyDescent="0.25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69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40">
        <f t="shared" ref="N202" si="219">+IF(A202=0,0,"2016-procena")</f>
        <v>0</v>
      </c>
      <c r="O202" s="122">
        <f>IF(A202=0,0,+VLOOKUP($A202,'по изворима и контима'!$A$12:R$499,COLUMN('по изворима и контима'!L:L),FALSE))</f>
        <v>0</v>
      </c>
    </row>
    <row r="203" spans="1:15" x14ac:dyDescent="0.25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69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40">
        <f t="shared" ref="N203" si="220">+IF(A203=0,0,"2017")</f>
        <v>0</v>
      </c>
      <c r="O203" s="122">
        <f>IF(A203=0,0,+VLOOKUP($A203,'по изворима и контима'!$A$12:R$499,COLUMN('по изворима и контима'!M:M),FALSE))</f>
        <v>0</v>
      </c>
    </row>
    <row r="204" spans="1:15" x14ac:dyDescent="0.25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69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40">
        <f t="shared" ref="N204" si="221">+IF(A204=0,0,"2018")</f>
        <v>0</v>
      </c>
      <c r="O204" s="122">
        <f>IF(C204=0,0,+VLOOKUP($A204,'по изворима и контима'!$A$12:R$499,COLUMN('по изворима и контима'!N:N),FALSE))</f>
        <v>0</v>
      </c>
    </row>
    <row r="205" spans="1:15" x14ac:dyDescent="0.25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69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40">
        <f t="shared" ref="N205" si="222">+IF(A205=0,0,"2019")</f>
        <v>0</v>
      </c>
      <c r="O205" s="122">
        <f>IF(C205=0,0,+VLOOKUP($A205,'по изворима и контима'!$A$12:R$499,COLUMN('по изворима и контима'!O:O),FALSE))</f>
        <v>0</v>
      </c>
    </row>
    <row r="206" spans="1:15" x14ac:dyDescent="0.25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69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40">
        <f t="shared" ref="N206" si="223">+IF(A206=0,0,"nakon 2019")</f>
        <v>0</v>
      </c>
      <c r="O206" s="122">
        <f>IF(C206=0,0,+VLOOKUP($A206,'по изворима и контима'!$A$12:R$499,COLUMN('по изворима и контима'!P:P),FALSE))</f>
        <v>0</v>
      </c>
    </row>
    <row r="207" spans="1:15" x14ac:dyDescent="0.25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69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40">
        <f t="shared" ref="N207" si="224">+IF(A207=0,0,"do 2015")</f>
        <v>0</v>
      </c>
      <c r="O207" s="122">
        <f>IF(A207=0,0,+VLOOKUP($A207,'по изворима и контима'!$A$12:L$499,COLUMN('по изворима и контима'!J:J),FALSE))</f>
        <v>0</v>
      </c>
    </row>
    <row r="208" spans="1:15" x14ac:dyDescent="0.25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69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40">
        <f t="shared" ref="N208" si="225">+IF(A208=0,0,"2016-plan")</f>
        <v>0</v>
      </c>
      <c r="O208" s="122">
        <f>IF(A208=0,0,+VLOOKUP($A208,'по изворима и контима'!$A$12:R$499,COLUMN('по изворима и контима'!K:K),FALSE))</f>
        <v>0</v>
      </c>
    </row>
    <row r="209" spans="1:15" x14ac:dyDescent="0.25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69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40">
        <f t="shared" ref="N209" si="227">+IF(A209=0,0,"2016-procena")</f>
        <v>0</v>
      </c>
      <c r="O209" s="122">
        <f>IF(A209=0,0,+VLOOKUP($A209,'по изворима и контима'!$A$12:R$499,COLUMN('по изворима и контима'!L:L),FALSE))</f>
        <v>0</v>
      </c>
    </row>
    <row r="210" spans="1:15" x14ac:dyDescent="0.25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69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40">
        <f t="shared" ref="N210" si="228">+IF(A210=0,0,"2017")</f>
        <v>0</v>
      </c>
      <c r="O210" s="122">
        <f>IF(A210=0,0,+VLOOKUP($A210,'по изворима и контима'!$A$12:R$499,COLUMN('по изворима и контима'!M:M),FALSE))</f>
        <v>0</v>
      </c>
    </row>
    <row r="211" spans="1:15" x14ac:dyDescent="0.25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69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40">
        <f t="shared" ref="N211" si="229">+IF(A211=0,0,"2018")</f>
        <v>0</v>
      </c>
      <c r="O211" s="122">
        <f>IF(C211=0,0,+VLOOKUP($A211,'по изворима и контима'!$A$12:R$499,COLUMN('по изворима и контима'!N:N),FALSE))</f>
        <v>0</v>
      </c>
    </row>
    <row r="212" spans="1:15" x14ac:dyDescent="0.25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69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40">
        <f t="shared" ref="N212" si="230">+IF(A212=0,0,"2019")</f>
        <v>0</v>
      </c>
      <c r="O212" s="122">
        <f>IF(C212=0,0,+VLOOKUP($A212,'по изворима и контима'!$A$12:R$499,COLUMN('по изворима и контима'!O:O),FALSE))</f>
        <v>0</v>
      </c>
    </row>
    <row r="213" spans="1:15" x14ac:dyDescent="0.25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69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40">
        <f t="shared" ref="N213" si="231">+IF(A213=0,0,"nakon 2019")</f>
        <v>0</v>
      </c>
      <c r="O213" s="122">
        <f>IF(C213=0,0,+VLOOKUP($A213,'по изворима и контима'!$A$12:R$499,COLUMN('по изворима и контима'!P:P),FALSE))</f>
        <v>0</v>
      </c>
    </row>
    <row r="214" spans="1:15" x14ac:dyDescent="0.25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69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40">
        <f t="shared" ref="N214" si="232">+IF(A214=0,0,"do 2015")</f>
        <v>0</v>
      </c>
      <c r="O214" s="122">
        <f>IF(A214=0,0,+VLOOKUP($A214,'по изворима и контима'!$A$12:L$499,COLUMN('по изворима и контима'!J:J),FALSE))</f>
        <v>0</v>
      </c>
    </row>
    <row r="215" spans="1:15" x14ac:dyDescent="0.25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69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40">
        <f t="shared" ref="N215" si="233">+IF(A215=0,0,"2016-plan")</f>
        <v>0</v>
      </c>
      <c r="O215" s="122">
        <f>IF(A215=0,0,+VLOOKUP($A215,'по изворима и контима'!$A$12:R$499,COLUMN('по изворима и контима'!K:K),FALSE))</f>
        <v>0</v>
      </c>
    </row>
    <row r="216" spans="1:15" x14ac:dyDescent="0.25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69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40">
        <f t="shared" ref="N216" si="234">+IF(A216=0,0,"2016-procena")</f>
        <v>0</v>
      </c>
      <c r="O216" s="122">
        <f>IF(A216=0,0,+VLOOKUP($A216,'по изворима и контима'!$A$12:R$499,COLUMN('по изворима и контима'!L:L),FALSE))</f>
        <v>0</v>
      </c>
    </row>
    <row r="217" spans="1:15" x14ac:dyDescent="0.25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69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40">
        <f t="shared" ref="N217" si="235">+IF(A217=0,0,"2017")</f>
        <v>0</v>
      </c>
      <c r="O217" s="122">
        <f>IF(A217=0,0,+VLOOKUP($A217,'по изворима и контима'!$A$12:R$499,COLUMN('по изворима и контима'!M:M),FALSE))</f>
        <v>0</v>
      </c>
    </row>
    <row r="218" spans="1:15" x14ac:dyDescent="0.25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69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40">
        <f t="shared" ref="N218" si="236">+IF(A218=0,0,"2018")</f>
        <v>0</v>
      </c>
      <c r="O218" s="122">
        <f>IF(C218=0,0,+VLOOKUP($A218,'по изворима и контима'!$A$12:R$499,COLUMN('по изворима и контима'!N:N),FALSE))</f>
        <v>0</v>
      </c>
    </row>
    <row r="219" spans="1:15" x14ac:dyDescent="0.25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69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40">
        <f t="shared" ref="N219" si="237">+IF(A219=0,0,"2019")</f>
        <v>0</v>
      </c>
      <c r="O219" s="122">
        <f>IF(C219=0,0,+VLOOKUP($A219,'по изворима и контима'!$A$12:R$499,COLUMN('по изворима и контима'!O:O),FALSE))</f>
        <v>0</v>
      </c>
    </row>
    <row r="220" spans="1:15" x14ac:dyDescent="0.25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69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40">
        <f t="shared" ref="N220" si="238">+IF(A220=0,0,"nakon 2019")</f>
        <v>0</v>
      </c>
      <c r="O220" s="122">
        <f>IF(C220=0,0,+VLOOKUP($A220,'по изворима и контима'!$A$12:R$499,COLUMN('по изворима и контима'!P:P),FALSE))</f>
        <v>0</v>
      </c>
    </row>
    <row r="221" spans="1:15" x14ac:dyDescent="0.25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69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40">
        <f t="shared" ref="N221" si="239">+IF(A221=0,0,"do 2015")</f>
        <v>0</v>
      </c>
      <c r="O221" s="122">
        <f>IF(A221=0,0,+VLOOKUP($A221,'по изворима и контима'!$A$12:L$499,COLUMN('по изворима и контима'!J:J),FALSE))</f>
        <v>0</v>
      </c>
    </row>
    <row r="222" spans="1:15" x14ac:dyDescent="0.25">
      <c r="A222">
        <f t="shared" ref="A222:A227" si="240"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69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40">
        <f t="shared" ref="N222" si="241">+IF(A222=0,0,"2016-plan")</f>
        <v>0</v>
      </c>
      <c r="O222" s="122">
        <f>IF(A222=0,0,+VLOOKUP($A222,'по изворима и контима'!$A$12:R$499,COLUMN('по изворима и контима'!K:K),FALSE))</f>
        <v>0</v>
      </c>
    </row>
    <row r="223" spans="1:15" x14ac:dyDescent="0.25">
      <c r="A223">
        <f t="shared" si="240"/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69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40">
        <f t="shared" ref="N223" si="242">+IF(A223=0,0,"2016-procena")</f>
        <v>0</v>
      </c>
      <c r="O223" s="122">
        <f>IF(A223=0,0,+VLOOKUP($A223,'по изворима и контима'!$A$12:R$499,COLUMN('по изворима и контима'!L:L),FALSE))</f>
        <v>0</v>
      </c>
    </row>
    <row r="224" spans="1:15" x14ac:dyDescent="0.25">
      <c r="A224">
        <f t="shared" si="240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69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40">
        <f t="shared" ref="N224" si="243">+IF(A224=0,0,"2017")</f>
        <v>0</v>
      </c>
      <c r="O224" s="122">
        <f>IF(A224=0,0,+VLOOKUP($A224,'по изворима и контима'!$A$12:R$499,COLUMN('по изворима и контима'!M:M),FALSE))</f>
        <v>0</v>
      </c>
    </row>
    <row r="225" spans="1:15" x14ac:dyDescent="0.25">
      <c r="A225">
        <f t="shared" si="240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69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40">
        <f t="shared" ref="N225" si="244">+IF(A225=0,0,"2018")</f>
        <v>0</v>
      </c>
      <c r="O225" s="122">
        <f>IF(C225=0,0,+VLOOKUP($A225,'по изворима и контима'!$A$12:R$499,COLUMN('по изворима и контима'!N:N),FALSE))</f>
        <v>0</v>
      </c>
    </row>
    <row r="226" spans="1:15" x14ac:dyDescent="0.25">
      <c r="A226">
        <f t="shared" si="240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69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40">
        <f t="shared" ref="N226" si="245">+IF(A226=0,0,"2019")</f>
        <v>0</v>
      </c>
      <c r="O226" s="122">
        <f>IF(C226=0,0,+VLOOKUP($A226,'по изворима и контима'!$A$12:R$499,COLUMN('по изворима и контима'!O:O),FALSE))</f>
        <v>0</v>
      </c>
    </row>
    <row r="227" spans="1:15" x14ac:dyDescent="0.25">
      <c r="A227">
        <f t="shared" si="240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69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40">
        <f t="shared" ref="N227" si="246">+IF(A227=0,0,"nakon 2019")</f>
        <v>0</v>
      </c>
      <c r="O227" s="122">
        <f>IF(C227=0,0,+VLOOKUP($A227,'по изворима и контима'!$A$12:R$499,COLUMN('по изворима и контима'!P:P),FALSE))</f>
        <v>0</v>
      </c>
    </row>
    <row r="228" spans="1:15" x14ac:dyDescent="0.25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69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40">
        <f t="shared" ref="N228" si="247">+IF(A228=0,0,"do 2015")</f>
        <v>0</v>
      </c>
      <c r="O228" s="122">
        <f>IF(A228=0,0,+VLOOKUP($A228,'по изворима и контима'!$A$12:L$499,COLUMN('по изворима и контима'!J:J),FALSE))</f>
        <v>0</v>
      </c>
    </row>
    <row r="229" spans="1:15" x14ac:dyDescent="0.25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69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40">
        <f t="shared" ref="N229" si="249">+IF(A229=0,0,"2016-plan")</f>
        <v>0</v>
      </c>
      <c r="O229" s="122">
        <f>IF(A229=0,0,+VLOOKUP($A229,'по изворима и контима'!$A$12:R$499,COLUMN('по изворима и контима'!K:K),FALSE))</f>
        <v>0</v>
      </c>
    </row>
    <row r="230" spans="1:15" x14ac:dyDescent="0.25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69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40">
        <f t="shared" ref="N230" si="250">+IF(A230=0,0,"2016-procena")</f>
        <v>0</v>
      </c>
      <c r="O230" s="122">
        <f>IF(A230=0,0,+VLOOKUP($A230,'по изворима и контима'!$A$12:R$499,COLUMN('по изворима и контима'!L:L),FALSE))</f>
        <v>0</v>
      </c>
    </row>
    <row r="231" spans="1:15" x14ac:dyDescent="0.25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69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40">
        <f t="shared" ref="N231" si="251">+IF(A231=0,0,"2017")</f>
        <v>0</v>
      </c>
      <c r="O231" s="122">
        <f>IF(A231=0,0,+VLOOKUP($A231,'по изворима и контима'!$A$12:R$499,COLUMN('по изворима и контима'!M:M),FALSE))</f>
        <v>0</v>
      </c>
    </row>
    <row r="232" spans="1:15" x14ac:dyDescent="0.25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69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40">
        <f t="shared" ref="N232" si="252">+IF(A232=0,0,"2018")</f>
        <v>0</v>
      </c>
      <c r="O232" s="122">
        <f>IF(C232=0,0,+VLOOKUP($A232,'по изворима и контима'!$A$12:R$499,COLUMN('по изворима и контима'!N:N),FALSE))</f>
        <v>0</v>
      </c>
    </row>
    <row r="233" spans="1:15" x14ac:dyDescent="0.25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69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40">
        <f t="shared" ref="N233" si="253">+IF(A233=0,0,"2019")</f>
        <v>0</v>
      </c>
      <c r="O233" s="122">
        <f>IF(C233=0,0,+VLOOKUP($A233,'по изворима и контима'!$A$12:R$499,COLUMN('по изворима и контима'!O:O),FALSE))</f>
        <v>0</v>
      </c>
    </row>
    <row r="234" spans="1:15" x14ac:dyDescent="0.25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69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40">
        <f t="shared" ref="N234" si="254">+IF(A234=0,0,"nakon 2019")</f>
        <v>0</v>
      </c>
      <c r="O234" s="122">
        <f>IF(C234=0,0,+VLOOKUP($A234,'по изворима и контима'!$A$12:R$499,COLUMN('по изворима и контима'!P:P),FALSE))</f>
        <v>0</v>
      </c>
    </row>
    <row r="235" spans="1:15" x14ac:dyDescent="0.25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69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40">
        <f t="shared" ref="N235" si="255">+IF(A235=0,0,"do 2015")</f>
        <v>0</v>
      </c>
      <c r="O235" s="122">
        <f>IF(A235=0,0,+VLOOKUP($A235,'по изворима и контима'!$A$12:L$499,COLUMN('по изворима и контима'!J:J),FALSE))</f>
        <v>0</v>
      </c>
    </row>
    <row r="236" spans="1:15" x14ac:dyDescent="0.25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69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40">
        <f t="shared" ref="N236" si="256">+IF(A236=0,0,"2016-plan")</f>
        <v>0</v>
      </c>
      <c r="O236" s="122">
        <f>IF(A236=0,0,+VLOOKUP($A236,'по изворима и контима'!$A$12:R$499,COLUMN('по изворима и контима'!K:K),FALSE))</f>
        <v>0</v>
      </c>
    </row>
    <row r="237" spans="1:15" x14ac:dyDescent="0.25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69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40">
        <f t="shared" ref="N237" si="258">+IF(A237=0,0,"2016-procena")</f>
        <v>0</v>
      </c>
      <c r="O237" s="122">
        <f>IF(A237=0,0,+VLOOKUP($A237,'по изворима и контима'!$A$12:R$499,COLUMN('по изворима и контима'!L:L),FALSE))</f>
        <v>0</v>
      </c>
    </row>
    <row r="238" spans="1:15" x14ac:dyDescent="0.25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69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40">
        <f t="shared" ref="N238" si="259">+IF(A238=0,0,"2017")</f>
        <v>0</v>
      </c>
      <c r="O238" s="122">
        <f>IF(A238=0,0,+VLOOKUP($A238,'по изворима и контима'!$A$12:R$499,COLUMN('по изворима и контима'!M:M),FALSE))</f>
        <v>0</v>
      </c>
    </row>
    <row r="239" spans="1:15" x14ac:dyDescent="0.25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69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40">
        <f t="shared" ref="N239" si="260">+IF(A239=0,0,"2018")</f>
        <v>0</v>
      </c>
      <c r="O239" s="122">
        <f>IF(C239=0,0,+VLOOKUP($A239,'по изворима и контима'!$A$12:R$499,COLUMN('по изворима и контима'!N:N),FALSE))</f>
        <v>0</v>
      </c>
    </row>
    <row r="240" spans="1:15" x14ac:dyDescent="0.25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69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40">
        <f t="shared" ref="N240" si="261">+IF(A240=0,0,"2019")</f>
        <v>0</v>
      </c>
      <c r="O240" s="122">
        <f>IF(C240=0,0,+VLOOKUP($A240,'по изворима и контима'!$A$12:R$499,COLUMN('по изворима и контима'!O:O),FALSE))</f>
        <v>0</v>
      </c>
    </row>
    <row r="241" spans="1:15" x14ac:dyDescent="0.25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69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40">
        <f t="shared" ref="N241" si="262">+IF(A241=0,0,"nakon 2019")</f>
        <v>0</v>
      </c>
      <c r="O241" s="122">
        <f>IF(C241=0,0,+VLOOKUP($A241,'по изворима и контима'!$A$12:R$499,COLUMN('по изворима и контима'!P:P),FALSE))</f>
        <v>0</v>
      </c>
    </row>
    <row r="242" spans="1:15" x14ac:dyDescent="0.25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69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40">
        <f t="shared" ref="N242" si="263">+IF(A242=0,0,"do 2015")</f>
        <v>0</v>
      </c>
      <c r="O242" s="122">
        <f>IF(A242=0,0,+VLOOKUP($A242,'по изворима и контима'!$A$12:L$499,COLUMN('по изворима и контима'!J:J),FALSE))</f>
        <v>0</v>
      </c>
    </row>
    <row r="243" spans="1:15" x14ac:dyDescent="0.25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69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40">
        <f t="shared" ref="N243" si="264">+IF(A243=0,0,"2016-plan")</f>
        <v>0</v>
      </c>
      <c r="O243" s="122">
        <f>IF(A243=0,0,+VLOOKUP($A243,'по изворима и контима'!$A$12:R$499,COLUMN('по изворима и контима'!K:K),FALSE))</f>
        <v>0</v>
      </c>
    </row>
    <row r="244" spans="1:15" x14ac:dyDescent="0.25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69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40">
        <f t="shared" ref="N244" si="265">+IF(A244=0,0,"2016-procena")</f>
        <v>0</v>
      </c>
      <c r="O244" s="122">
        <f>IF(A244=0,0,+VLOOKUP($A244,'по изворима и контима'!$A$12:R$499,COLUMN('по изворима и контима'!L:L),FALSE))</f>
        <v>0</v>
      </c>
    </row>
    <row r="245" spans="1:15" x14ac:dyDescent="0.25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69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40">
        <f t="shared" ref="N245" si="266">+IF(A245=0,0,"2017")</f>
        <v>0</v>
      </c>
      <c r="O245" s="122">
        <f>IF(A245=0,0,+VLOOKUP($A245,'по изворима и контима'!$A$12:R$499,COLUMN('по изворима и контима'!M:M),FALSE))</f>
        <v>0</v>
      </c>
    </row>
    <row r="246" spans="1:15" x14ac:dyDescent="0.25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69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40">
        <f t="shared" ref="N246" si="267">+IF(A246=0,0,"2018")</f>
        <v>0</v>
      </c>
      <c r="O246" s="122">
        <f>IF(C246=0,0,+VLOOKUP($A246,'по изворима и контима'!$A$12:R$499,COLUMN('по изворима и контима'!N:N),FALSE))</f>
        <v>0</v>
      </c>
    </row>
    <row r="247" spans="1:15" x14ac:dyDescent="0.25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69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40">
        <f t="shared" ref="N247" si="268">+IF(A247=0,0,"2019")</f>
        <v>0</v>
      </c>
      <c r="O247" s="122">
        <f>IF(C247=0,0,+VLOOKUP($A247,'по изворима и контима'!$A$12:R$499,COLUMN('по изворима и контима'!O:O),FALSE))</f>
        <v>0</v>
      </c>
    </row>
    <row r="248" spans="1:15" x14ac:dyDescent="0.25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69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40">
        <f t="shared" ref="N248" si="269">+IF(A248=0,0,"nakon 2019")</f>
        <v>0</v>
      </c>
      <c r="O248" s="122">
        <f>IF(C248=0,0,+VLOOKUP($A248,'по изворима и контима'!$A$12:R$499,COLUMN('по изворима и контима'!P:P),FALSE))</f>
        <v>0</v>
      </c>
    </row>
    <row r="249" spans="1:15" x14ac:dyDescent="0.25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69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40">
        <f t="shared" ref="N249" si="270">+IF(A249=0,0,"do 2015")</f>
        <v>0</v>
      </c>
      <c r="O249" s="122">
        <f>IF(A249=0,0,+VLOOKUP($A249,'по изворима и контима'!$A$12:L$499,COLUMN('по изворима и контима'!J:J),FALSE))</f>
        <v>0</v>
      </c>
    </row>
    <row r="250" spans="1:15" x14ac:dyDescent="0.25">
      <c r="A250">
        <f t="shared" ref="A250:A255" si="271"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69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40">
        <f t="shared" ref="N250" si="272">+IF(A250=0,0,"2016-plan")</f>
        <v>0</v>
      </c>
      <c r="O250" s="122">
        <f>IF(A250=0,0,+VLOOKUP($A250,'по изворима и контима'!$A$12:R$499,COLUMN('по изворима и контима'!K:K),FALSE))</f>
        <v>0</v>
      </c>
    </row>
    <row r="251" spans="1:15" x14ac:dyDescent="0.25">
      <c r="A251">
        <f t="shared" si="271"/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69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40">
        <f t="shared" ref="N251" si="273">+IF(A251=0,0,"2016-procena")</f>
        <v>0</v>
      </c>
      <c r="O251" s="122">
        <f>IF(A251=0,0,+VLOOKUP($A251,'по изворима и контима'!$A$12:R$499,COLUMN('по изворима и контима'!L:L),FALSE))</f>
        <v>0</v>
      </c>
    </row>
    <row r="252" spans="1:15" x14ac:dyDescent="0.25">
      <c r="A252">
        <f t="shared" si="271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69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40">
        <f t="shared" ref="N252" si="274">+IF(A252=0,0,"2017")</f>
        <v>0</v>
      </c>
      <c r="O252" s="122">
        <f>IF(A252=0,0,+VLOOKUP($A252,'по изворима и контима'!$A$12:R$499,COLUMN('по изворима и контима'!M:M),FALSE))</f>
        <v>0</v>
      </c>
    </row>
    <row r="253" spans="1:15" x14ac:dyDescent="0.25">
      <c r="A253">
        <f t="shared" si="271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69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40">
        <f t="shared" ref="N253" si="275">+IF(A253=0,0,"2018")</f>
        <v>0</v>
      </c>
      <c r="O253" s="122">
        <f>IF(C253=0,0,+VLOOKUP($A253,'по изворима и контима'!$A$12:R$499,COLUMN('по изворима и контима'!N:N),FALSE))</f>
        <v>0</v>
      </c>
    </row>
    <row r="254" spans="1:15" x14ac:dyDescent="0.25">
      <c r="A254">
        <f t="shared" si="271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69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40">
        <f t="shared" ref="N254" si="276">+IF(A254=0,0,"2019")</f>
        <v>0</v>
      </c>
      <c r="O254" s="122">
        <f>IF(C254=0,0,+VLOOKUP($A254,'по изворима и контима'!$A$12:R$499,COLUMN('по изворима и контима'!O:O),FALSE))</f>
        <v>0</v>
      </c>
    </row>
    <row r="255" spans="1:15" x14ac:dyDescent="0.25">
      <c r="A255">
        <f t="shared" si="271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69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40">
        <f t="shared" ref="N255" si="277">+IF(A255=0,0,"nakon 2019")</f>
        <v>0</v>
      </c>
      <c r="O255" s="122">
        <f>IF(C255=0,0,+VLOOKUP($A255,'по изворима и контима'!$A$12:R$499,COLUMN('по изворима и контима'!P:P),FALSE))</f>
        <v>0</v>
      </c>
    </row>
    <row r="256" spans="1:15" x14ac:dyDescent="0.25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69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40">
        <f t="shared" ref="N256" si="278">+IF(A256=0,0,"do 2015")</f>
        <v>0</v>
      </c>
      <c r="O256" s="122">
        <f>IF(A256=0,0,+VLOOKUP($A256,'по изворима и контима'!$A$12:L$499,COLUMN('по изворима и контима'!J:J),FALSE))</f>
        <v>0</v>
      </c>
    </row>
    <row r="257" spans="1:15" x14ac:dyDescent="0.25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69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40">
        <f t="shared" ref="N257" si="280">+IF(A257=0,0,"2016-plan")</f>
        <v>0</v>
      </c>
      <c r="O257" s="122">
        <f>IF(A257=0,0,+VLOOKUP($A257,'по изворима и контима'!$A$12:R$499,COLUMN('по изворима и контима'!K:K),FALSE))</f>
        <v>0</v>
      </c>
    </row>
    <row r="258" spans="1:15" x14ac:dyDescent="0.25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69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40">
        <f t="shared" ref="N258" si="281">+IF(A258=0,0,"2016-procena")</f>
        <v>0</v>
      </c>
      <c r="O258" s="122">
        <f>IF(A258=0,0,+VLOOKUP($A258,'по изворима и контима'!$A$12:R$499,COLUMN('по изворима и контима'!L:L),FALSE))</f>
        <v>0</v>
      </c>
    </row>
    <row r="259" spans="1:15" x14ac:dyDescent="0.25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69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40">
        <f t="shared" ref="N259" si="282">+IF(A259=0,0,"2017")</f>
        <v>0</v>
      </c>
      <c r="O259" s="122">
        <f>IF(A259=0,0,+VLOOKUP($A259,'по изворима и контима'!$A$12:R$499,COLUMN('по изворима и контима'!M:M),FALSE))</f>
        <v>0</v>
      </c>
    </row>
    <row r="260" spans="1:15" x14ac:dyDescent="0.25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69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40">
        <f t="shared" ref="N260" si="283">+IF(A260=0,0,"2018")</f>
        <v>0</v>
      </c>
      <c r="O260" s="122">
        <f>IF(C260=0,0,+VLOOKUP($A260,'по изворима и контима'!$A$12:R$499,COLUMN('по изворима и контима'!N:N),FALSE))</f>
        <v>0</v>
      </c>
    </row>
    <row r="261" spans="1:15" x14ac:dyDescent="0.25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69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40">
        <f t="shared" ref="N261" si="284">+IF(A261=0,0,"2019")</f>
        <v>0</v>
      </c>
      <c r="O261" s="122">
        <f>IF(C261=0,0,+VLOOKUP($A261,'по изворима и контима'!$A$12:R$499,COLUMN('по изворима и контима'!O:O),FALSE))</f>
        <v>0</v>
      </c>
    </row>
    <row r="262" spans="1:15" x14ac:dyDescent="0.25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69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40">
        <f t="shared" ref="N262" si="285">+IF(A262=0,0,"nakon 2019")</f>
        <v>0</v>
      </c>
      <c r="O262" s="122">
        <f>IF(C262=0,0,+VLOOKUP($A262,'по изворима и контима'!$A$12:R$499,COLUMN('по изворима и контима'!P:P),FALSE))</f>
        <v>0</v>
      </c>
    </row>
    <row r="263" spans="1:15" x14ac:dyDescent="0.25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69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40">
        <f t="shared" ref="N263" si="286">+IF(A263=0,0,"do 2015")</f>
        <v>0</v>
      </c>
      <c r="O263" s="122">
        <f>IF(A263=0,0,+VLOOKUP($A263,'по изворима и контима'!$A$12:L$499,COLUMN('по изворима и контима'!J:J),FALSE))</f>
        <v>0</v>
      </c>
    </row>
    <row r="264" spans="1:15" x14ac:dyDescent="0.25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69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40">
        <f t="shared" ref="N264" si="288">+IF(A264=0,0,"2016-plan")</f>
        <v>0</v>
      </c>
      <c r="O264" s="122">
        <f>IF(A264=0,0,+VLOOKUP($A264,'по изворима и контима'!$A$12:R$499,COLUMN('по изворима и контима'!K:K),FALSE))</f>
        <v>0</v>
      </c>
    </row>
    <row r="265" spans="1:15" x14ac:dyDescent="0.25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69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40">
        <f t="shared" ref="N265" si="290">+IF(A265=0,0,"2016-procena")</f>
        <v>0</v>
      </c>
      <c r="O265" s="122">
        <f>IF(A265=0,0,+VLOOKUP($A265,'по изворима и контима'!$A$12:R$499,COLUMN('по изворима и контима'!L:L),FALSE))</f>
        <v>0</v>
      </c>
    </row>
    <row r="266" spans="1:15" x14ac:dyDescent="0.25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69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40">
        <f t="shared" ref="N266" si="291">+IF(A266=0,0,"2017")</f>
        <v>0</v>
      </c>
      <c r="O266" s="122">
        <f>IF(A266=0,0,+VLOOKUP($A266,'по изворима и контима'!$A$12:R$499,COLUMN('по изворима и контима'!M:M),FALSE))</f>
        <v>0</v>
      </c>
    </row>
    <row r="267" spans="1:15" x14ac:dyDescent="0.25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69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40">
        <f t="shared" ref="N267" si="292">+IF(A267=0,0,"2018")</f>
        <v>0</v>
      </c>
      <c r="O267" s="122">
        <f>IF(C267=0,0,+VLOOKUP($A267,'по изворима и контима'!$A$12:R$499,COLUMN('по изворима и контима'!N:N),FALSE))</f>
        <v>0</v>
      </c>
    </row>
    <row r="268" spans="1:15" x14ac:dyDescent="0.25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69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40">
        <f t="shared" ref="N268" si="293">+IF(A268=0,0,"2019")</f>
        <v>0</v>
      </c>
      <c r="O268" s="122">
        <f>IF(C268=0,0,+VLOOKUP($A268,'по изворима и контима'!$A$12:R$499,COLUMN('по изворима и контима'!O:O),FALSE))</f>
        <v>0</v>
      </c>
    </row>
    <row r="269" spans="1:15" x14ac:dyDescent="0.25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69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40">
        <f t="shared" ref="N269" si="294">+IF(A269=0,0,"nakon 2019")</f>
        <v>0</v>
      </c>
      <c r="O269" s="122">
        <f>IF(C269=0,0,+VLOOKUP($A269,'по изворима и контима'!$A$12:R$499,COLUMN('по изворима и контима'!P:P),FALSE))</f>
        <v>0</v>
      </c>
    </row>
    <row r="270" spans="1:15" x14ac:dyDescent="0.25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69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40">
        <f t="shared" ref="N270" si="295">+IF(A270=0,0,"do 2015")</f>
        <v>0</v>
      </c>
      <c r="O270" s="122">
        <f>IF(A270=0,0,+VLOOKUP($A270,'по изворима и контима'!$A$12:L$499,COLUMN('по изворима и контима'!J:J),FALSE))</f>
        <v>0</v>
      </c>
    </row>
    <row r="271" spans="1:15" x14ac:dyDescent="0.25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69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40">
        <f t="shared" ref="N271" si="296">+IF(A271=0,0,"2016-plan")</f>
        <v>0</v>
      </c>
      <c r="O271" s="122">
        <f>IF(A271=0,0,+VLOOKUP($A271,'по изворима и контима'!$A$12:R$499,COLUMN('по изворима и контима'!K:K),FALSE))</f>
        <v>0</v>
      </c>
    </row>
    <row r="272" spans="1:15" x14ac:dyDescent="0.25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69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40">
        <f t="shared" ref="N272" si="297">+IF(A272=0,0,"2016-procena")</f>
        <v>0</v>
      </c>
      <c r="O272" s="122">
        <f>IF(A272=0,0,+VLOOKUP($A272,'по изворима и контима'!$A$12:R$499,COLUMN('по изворима и контима'!L:L),FALSE))</f>
        <v>0</v>
      </c>
    </row>
    <row r="273" spans="1:15" x14ac:dyDescent="0.25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69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40">
        <f t="shared" ref="N273" si="298">+IF(A273=0,0,"2017")</f>
        <v>0</v>
      </c>
      <c r="O273" s="122">
        <f>IF(A273=0,0,+VLOOKUP($A273,'по изворима и контима'!$A$12:R$499,COLUMN('по изворима и контима'!M:M),FALSE))</f>
        <v>0</v>
      </c>
    </row>
    <row r="274" spans="1:15" x14ac:dyDescent="0.25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69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40">
        <f t="shared" ref="N274" si="299">+IF(A274=0,0,"2018")</f>
        <v>0</v>
      </c>
      <c r="O274" s="122">
        <f>IF(C274=0,0,+VLOOKUP($A274,'по изворима и контима'!$A$12:R$499,COLUMN('по изворима и контима'!N:N),FALSE))</f>
        <v>0</v>
      </c>
    </row>
    <row r="275" spans="1:15" x14ac:dyDescent="0.25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69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40">
        <f t="shared" ref="N275" si="300">+IF(A275=0,0,"2019")</f>
        <v>0</v>
      </c>
      <c r="O275" s="122">
        <f>IF(C275=0,0,+VLOOKUP($A275,'по изворима и контима'!$A$12:R$499,COLUMN('по изворима и контима'!O:O),FALSE))</f>
        <v>0</v>
      </c>
    </row>
    <row r="276" spans="1:15" x14ac:dyDescent="0.25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69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40">
        <f t="shared" ref="N276" si="301">+IF(A276=0,0,"nakon 2019")</f>
        <v>0</v>
      </c>
      <c r="O276" s="122">
        <f>IF(C276=0,0,+VLOOKUP($A276,'по изворима и контима'!$A$12:R$499,COLUMN('по изворима и контима'!P:P),FALSE))</f>
        <v>0</v>
      </c>
    </row>
    <row r="277" spans="1:15" x14ac:dyDescent="0.25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69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40">
        <f t="shared" ref="N277" si="302">+IF(A277=0,0,"do 2015")</f>
        <v>0</v>
      </c>
      <c r="O277" s="122">
        <f>IF(A277=0,0,+VLOOKUP($A277,'по изворима и контима'!$A$12:L$499,COLUMN('по изворима и контима'!J:J),FALSE))</f>
        <v>0</v>
      </c>
    </row>
    <row r="278" spans="1:15" x14ac:dyDescent="0.25">
      <c r="A278">
        <f t="shared" ref="A278:A283" si="303"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69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40">
        <f t="shared" ref="N278" si="304">+IF(A278=0,0,"2016-plan")</f>
        <v>0</v>
      </c>
      <c r="O278" s="122">
        <f>IF(A278=0,0,+VLOOKUP($A278,'по изворима и контима'!$A$12:R$499,COLUMN('по изворима и контима'!K:K),FALSE))</f>
        <v>0</v>
      </c>
    </row>
    <row r="279" spans="1:15" x14ac:dyDescent="0.25">
      <c r="A279">
        <f t="shared" si="303"/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69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40">
        <f t="shared" ref="N279" si="305">+IF(A279=0,0,"2016-procena")</f>
        <v>0</v>
      </c>
      <c r="O279" s="122">
        <f>IF(A279=0,0,+VLOOKUP($A279,'по изворима и контима'!$A$12:R$499,COLUMN('по изворима и контима'!L:L),FALSE))</f>
        <v>0</v>
      </c>
    </row>
    <row r="280" spans="1:15" x14ac:dyDescent="0.25">
      <c r="A280">
        <f t="shared" si="303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69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40">
        <f t="shared" ref="N280" si="306">+IF(A280=0,0,"2017")</f>
        <v>0</v>
      </c>
      <c r="O280" s="122">
        <f>IF(A280=0,0,+VLOOKUP($A280,'по изворима и контима'!$A$12:R$499,COLUMN('по изворима и контима'!M:M),FALSE))</f>
        <v>0</v>
      </c>
    </row>
    <row r="281" spans="1:15" x14ac:dyDescent="0.25">
      <c r="A281">
        <f t="shared" si="303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69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40">
        <f t="shared" ref="N281" si="307">+IF(A281=0,0,"2018")</f>
        <v>0</v>
      </c>
      <c r="O281" s="122">
        <f>IF(C281=0,0,+VLOOKUP($A281,'по изворима и контима'!$A$12:R$499,COLUMN('по изворима и контима'!N:N),FALSE))</f>
        <v>0</v>
      </c>
    </row>
    <row r="282" spans="1:15" x14ac:dyDescent="0.25">
      <c r="A282">
        <f t="shared" si="303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69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40">
        <f t="shared" ref="N282" si="308">+IF(A282=0,0,"2019")</f>
        <v>0</v>
      </c>
      <c r="O282" s="122">
        <f>IF(C282=0,0,+VLOOKUP($A282,'по изворима и контима'!$A$12:R$499,COLUMN('по изворима и контима'!O:O),FALSE))</f>
        <v>0</v>
      </c>
    </row>
    <row r="283" spans="1:15" x14ac:dyDescent="0.25">
      <c r="A283">
        <f t="shared" si="303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69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40">
        <f t="shared" ref="N283" si="309">+IF(A283=0,0,"nakon 2019")</f>
        <v>0</v>
      </c>
      <c r="O283" s="122">
        <f>IF(C283=0,0,+VLOOKUP($A283,'по изворима и контима'!$A$12:R$499,COLUMN('по изворима и контима'!P:P),FALSE))</f>
        <v>0</v>
      </c>
    </row>
    <row r="284" spans="1:15" x14ac:dyDescent="0.25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69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40">
        <f t="shared" ref="N284" si="310">+IF(A284=0,0,"do 2015")</f>
        <v>0</v>
      </c>
      <c r="O284" s="122">
        <f>IF(A284=0,0,+VLOOKUP($A284,'по изворима и контима'!$A$12:L$499,COLUMN('по изворима и контима'!J:J),FALSE))</f>
        <v>0</v>
      </c>
    </row>
    <row r="285" spans="1:15" x14ac:dyDescent="0.25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69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40">
        <f t="shared" ref="N285" si="312">+IF(A285=0,0,"2016-plan")</f>
        <v>0</v>
      </c>
      <c r="O285" s="122">
        <f>IF(A285=0,0,+VLOOKUP($A285,'по изворима и контима'!$A$12:R$499,COLUMN('по изворима и контима'!K:K),FALSE))</f>
        <v>0</v>
      </c>
    </row>
    <row r="286" spans="1:15" x14ac:dyDescent="0.25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69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40">
        <f t="shared" ref="N286" si="313">+IF(A286=0,0,"2016-procena")</f>
        <v>0</v>
      </c>
      <c r="O286" s="122">
        <f>IF(A286=0,0,+VLOOKUP($A286,'по изворима и контима'!$A$12:R$499,COLUMN('по изворима и контима'!L:L),FALSE))</f>
        <v>0</v>
      </c>
    </row>
    <row r="287" spans="1:15" x14ac:dyDescent="0.25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69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40">
        <f t="shared" ref="N287" si="314">+IF(A287=0,0,"2017")</f>
        <v>0</v>
      </c>
      <c r="O287" s="122">
        <f>IF(A287=0,0,+VLOOKUP($A287,'по изворима и контима'!$A$12:R$499,COLUMN('по изворима и контима'!M:M),FALSE))</f>
        <v>0</v>
      </c>
    </row>
    <row r="288" spans="1:15" x14ac:dyDescent="0.25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69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40">
        <f t="shared" ref="N288" si="315">+IF(A288=0,0,"2018")</f>
        <v>0</v>
      </c>
      <c r="O288" s="122">
        <f>IF(C288=0,0,+VLOOKUP($A288,'по изворима и контима'!$A$12:R$499,COLUMN('по изворима и контима'!N:N),FALSE))</f>
        <v>0</v>
      </c>
    </row>
    <row r="289" spans="1:15" x14ac:dyDescent="0.25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69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40">
        <f t="shared" ref="N289" si="316">+IF(A289=0,0,"2019")</f>
        <v>0</v>
      </c>
      <c r="O289" s="122">
        <f>IF(C289=0,0,+VLOOKUP($A289,'по изворима и контима'!$A$12:R$499,COLUMN('по изворима и контима'!O:O),FALSE))</f>
        <v>0</v>
      </c>
    </row>
    <row r="290" spans="1:15" x14ac:dyDescent="0.25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69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40">
        <f t="shared" ref="N290" si="317">+IF(A290=0,0,"nakon 2019")</f>
        <v>0</v>
      </c>
      <c r="O290" s="122">
        <f>IF(C290=0,0,+VLOOKUP($A290,'по изворима и контима'!$A$12:R$499,COLUMN('по изворима и контима'!P:P),FALSE))</f>
        <v>0</v>
      </c>
    </row>
    <row r="291" spans="1:15" x14ac:dyDescent="0.25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69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40">
        <f t="shared" ref="N291" si="318">+IF(A291=0,0,"do 2015")</f>
        <v>0</v>
      </c>
      <c r="O291" s="122">
        <f>IF(A291=0,0,+VLOOKUP($A291,'по изворима и контима'!$A$12:L$499,COLUMN('по изворима и контима'!J:J),FALSE))</f>
        <v>0</v>
      </c>
    </row>
    <row r="292" spans="1:15" x14ac:dyDescent="0.25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69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40">
        <f t="shared" ref="N292" si="319">+IF(A292=0,0,"2016-plan")</f>
        <v>0</v>
      </c>
      <c r="O292" s="122">
        <f>IF(A292=0,0,+VLOOKUP($A292,'по изворима и контима'!$A$12:R$499,COLUMN('по изворима и контима'!K:K),FALSE))</f>
        <v>0</v>
      </c>
    </row>
    <row r="293" spans="1:15" x14ac:dyDescent="0.25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69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40">
        <f t="shared" ref="N293" si="321">+IF(A293=0,0,"2016-procena")</f>
        <v>0</v>
      </c>
      <c r="O293" s="122">
        <f>IF(A293=0,0,+VLOOKUP($A293,'по изворима и контима'!$A$12:R$499,COLUMN('по изворима и контима'!L:L),FALSE))</f>
        <v>0</v>
      </c>
    </row>
    <row r="294" spans="1:15" x14ac:dyDescent="0.25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69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40">
        <f t="shared" ref="N294" si="322">+IF(A294=0,0,"2017")</f>
        <v>0</v>
      </c>
      <c r="O294" s="122">
        <f>IF(A294=0,0,+VLOOKUP($A294,'по изворима и контима'!$A$12:R$499,COLUMN('по изворима и контима'!M:M),FALSE))</f>
        <v>0</v>
      </c>
    </row>
    <row r="295" spans="1:15" x14ac:dyDescent="0.25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69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40">
        <f t="shared" ref="N295" si="323">+IF(A295=0,0,"2018")</f>
        <v>0</v>
      </c>
      <c r="O295" s="122">
        <f>IF(C295=0,0,+VLOOKUP($A295,'по изворима и контима'!$A$12:R$499,COLUMN('по изворима и контима'!N:N),FALSE))</f>
        <v>0</v>
      </c>
    </row>
    <row r="296" spans="1:15" x14ac:dyDescent="0.25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69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40">
        <f t="shared" ref="N296" si="324">+IF(A296=0,0,"2019")</f>
        <v>0</v>
      </c>
      <c r="O296" s="122">
        <f>IF(C296=0,0,+VLOOKUP($A296,'по изворима и контима'!$A$12:R$499,COLUMN('по изворима и контима'!O:O),FALSE))</f>
        <v>0</v>
      </c>
    </row>
    <row r="297" spans="1:15" x14ac:dyDescent="0.25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69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40">
        <f t="shared" ref="N297" si="325">+IF(A297=0,0,"nakon 2019")</f>
        <v>0</v>
      </c>
      <c r="O297" s="122">
        <f>IF(C297=0,0,+VLOOKUP($A297,'по изворима и контима'!$A$12:R$499,COLUMN('по изворима и контима'!P:P),FALSE))</f>
        <v>0</v>
      </c>
    </row>
    <row r="298" spans="1:15" x14ac:dyDescent="0.25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69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40">
        <f t="shared" ref="N298" si="326">+IF(A298=0,0,"do 2015")</f>
        <v>0</v>
      </c>
      <c r="O298" s="122">
        <f>IF(A298=0,0,+VLOOKUP($A298,'по изворима и контима'!$A$12:L$499,COLUMN('по изворима и контима'!J:J),FALSE))</f>
        <v>0</v>
      </c>
    </row>
    <row r="299" spans="1:15" x14ac:dyDescent="0.25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69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40">
        <f t="shared" ref="N299" si="327">+IF(A299=0,0,"2016-plan")</f>
        <v>0</v>
      </c>
      <c r="O299" s="122">
        <f>IF(A299=0,0,+VLOOKUP($A299,'по изворима и контима'!$A$12:R$499,COLUMN('по изворима и контима'!K:K),FALSE))</f>
        <v>0</v>
      </c>
    </row>
    <row r="300" spans="1:15" x14ac:dyDescent="0.25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69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40">
        <f t="shared" ref="N300" si="328">+IF(A300=0,0,"2016-procena")</f>
        <v>0</v>
      </c>
      <c r="O300" s="122">
        <f>IF(A300=0,0,+VLOOKUP($A300,'по изворима и контима'!$A$12:R$499,COLUMN('по изворима и контима'!L:L),FALSE))</f>
        <v>0</v>
      </c>
    </row>
    <row r="301" spans="1:15" x14ac:dyDescent="0.25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69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40">
        <f t="shared" ref="N301" si="329">+IF(A301=0,0,"2017")</f>
        <v>0</v>
      </c>
      <c r="O301" s="122">
        <f>IF(A301=0,0,+VLOOKUP($A301,'по изворима и контима'!$A$12:R$499,COLUMN('по изворима и контима'!M:M),FALSE))</f>
        <v>0</v>
      </c>
    </row>
    <row r="302" spans="1:15" x14ac:dyDescent="0.25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69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40">
        <f t="shared" ref="N302" si="330">+IF(A302=0,0,"2018")</f>
        <v>0</v>
      </c>
      <c r="O302" s="122">
        <f>IF(C302=0,0,+VLOOKUP($A302,'по изворима и контима'!$A$12:R$499,COLUMN('по изворима и контима'!N:N),FALSE))</f>
        <v>0</v>
      </c>
    </row>
    <row r="303" spans="1:15" x14ac:dyDescent="0.25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69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40">
        <f t="shared" ref="N303" si="331">+IF(A303=0,0,"2019")</f>
        <v>0</v>
      </c>
      <c r="O303" s="122">
        <f>IF(C303=0,0,+VLOOKUP($A303,'по изворима и контима'!$A$12:R$499,COLUMN('по изворима и контима'!O:O),FALSE))</f>
        <v>0</v>
      </c>
    </row>
    <row r="304" spans="1:15" x14ac:dyDescent="0.25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69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40">
        <f t="shared" ref="N304" si="332">+IF(A304=0,0,"nakon 2019")</f>
        <v>0</v>
      </c>
      <c r="O304" s="122">
        <f>IF(C304=0,0,+VLOOKUP($A304,'по изворима и контима'!$A$12:R$499,COLUMN('по изворима и контима'!P:P),FALSE))</f>
        <v>0</v>
      </c>
    </row>
    <row r="305" spans="1:15" x14ac:dyDescent="0.25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69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40">
        <f t="shared" ref="N305" si="333">+IF(A305=0,0,"do 2015")</f>
        <v>0</v>
      </c>
      <c r="O305" s="122">
        <f>IF(A305=0,0,+VLOOKUP($A305,'по изворима и контима'!$A$12:L$499,COLUMN('по изворима и контима'!J:J),FALSE))</f>
        <v>0</v>
      </c>
    </row>
    <row r="306" spans="1:15" x14ac:dyDescent="0.25">
      <c r="A306">
        <f t="shared" ref="A306:A311" si="334"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69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40">
        <f t="shared" ref="N306" si="335">+IF(A306=0,0,"2016-plan")</f>
        <v>0</v>
      </c>
      <c r="O306" s="122">
        <f>IF(A306=0,0,+VLOOKUP($A306,'по изворима и контима'!$A$12:R$499,COLUMN('по изворима и контима'!K:K),FALSE))</f>
        <v>0</v>
      </c>
    </row>
    <row r="307" spans="1:15" x14ac:dyDescent="0.25">
      <c r="A307">
        <f t="shared" si="334"/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69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40">
        <f t="shared" ref="N307" si="336">+IF(A307=0,0,"2016-procena")</f>
        <v>0</v>
      </c>
      <c r="O307" s="122">
        <f>IF(A307=0,0,+VLOOKUP($A307,'по изворима и контима'!$A$12:R$499,COLUMN('по изворима и контима'!L:L),FALSE))</f>
        <v>0</v>
      </c>
    </row>
    <row r="308" spans="1:15" x14ac:dyDescent="0.25">
      <c r="A308">
        <f t="shared" si="334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69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40">
        <f t="shared" ref="N308" si="337">+IF(A308=0,0,"2017")</f>
        <v>0</v>
      </c>
      <c r="O308" s="122">
        <f>IF(A308=0,0,+VLOOKUP($A308,'по изворима и контима'!$A$12:R$499,COLUMN('по изворима и контима'!M:M),FALSE))</f>
        <v>0</v>
      </c>
    </row>
    <row r="309" spans="1:15" x14ac:dyDescent="0.25">
      <c r="A309">
        <f t="shared" si="334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69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40">
        <f t="shared" ref="N309" si="338">+IF(A309=0,0,"2018")</f>
        <v>0</v>
      </c>
      <c r="O309" s="122">
        <f>IF(C309=0,0,+VLOOKUP($A309,'по изворима и контима'!$A$12:R$499,COLUMN('по изворима и контима'!N:N),FALSE))</f>
        <v>0</v>
      </c>
    </row>
    <row r="310" spans="1:15" x14ac:dyDescent="0.25">
      <c r="A310">
        <f t="shared" si="334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69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40">
        <f t="shared" ref="N310" si="339">+IF(A310=0,0,"2019")</f>
        <v>0</v>
      </c>
      <c r="O310" s="122">
        <f>IF(C310=0,0,+VLOOKUP($A310,'по изворима и контима'!$A$12:R$499,COLUMN('по изворима и контима'!O:O),FALSE))</f>
        <v>0</v>
      </c>
    </row>
    <row r="311" spans="1:15" x14ac:dyDescent="0.25">
      <c r="A311">
        <f t="shared" si="334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69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40">
        <f t="shared" ref="N311" si="340">+IF(A311=0,0,"nakon 2019")</f>
        <v>0</v>
      </c>
      <c r="O311" s="122">
        <f>IF(C311=0,0,+VLOOKUP($A311,'по изворима и контима'!$A$12:R$499,COLUMN('по изворима и контима'!P:P),FALSE))</f>
        <v>0</v>
      </c>
    </row>
    <row r="312" spans="1:15" x14ac:dyDescent="0.25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69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40">
        <f t="shared" ref="N312" si="341">+IF(A312=0,0,"do 2015")</f>
        <v>0</v>
      </c>
      <c r="O312" s="122">
        <f>IF(A312=0,0,+VLOOKUP($A312,'по изворима и контима'!$A$12:L$499,COLUMN('по изворима и контима'!J:J),FALSE))</f>
        <v>0</v>
      </c>
    </row>
    <row r="313" spans="1:15" x14ac:dyDescent="0.25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69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40">
        <f t="shared" ref="N313" si="343">+IF(A313=0,0,"2016-plan")</f>
        <v>0</v>
      </c>
      <c r="O313" s="122">
        <f>IF(A313=0,0,+VLOOKUP($A313,'по изворима и контима'!$A$12:R$499,COLUMN('по изворима и контима'!K:K),FALSE))</f>
        <v>0</v>
      </c>
    </row>
    <row r="314" spans="1:15" x14ac:dyDescent="0.25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69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40">
        <f t="shared" ref="N314" si="344">+IF(A314=0,0,"2016-procena")</f>
        <v>0</v>
      </c>
      <c r="O314" s="122">
        <f>IF(A314=0,0,+VLOOKUP($A314,'по изворима и контима'!$A$12:R$499,COLUMN('по изворима и контима'!L:L),FALSE))</f>
        <v>0</v>
      </c>
    </row>
    <row r="315" spans="1:15" x14ac:dyDescent="0.25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69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40">
        <f t="shared" ref="N315" si="345">+IF(A315=0,0,"2017")</f>
        <v>0</v>
      </c>
      <c r="O315" s="122">
        <f>IF(A315=0,0,+VLOOKUP($A315,'по изворима и контима'!$A$12:R$499,COLUMN('по изворима и контима'!M:M),FALSE))</f>
        <v>0</v>
      </c>
    </row>
    <row r="316" spans="1:15" x14ac:dyDescent="0.25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69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40">
        <f t="shared" ref="N316" si="346">+IF(A316=0,0,"2018")</f>
        <v>0</v>
      </c>
      <c r="O316" s="122">
        <f>IF(C316=0,0,+VLOOKUP($A316,'по изворима и контима'!$A$12:R$499,COLUMN('по изворима и контима'!N:N),FALSE))</f>
        <v>0</v>
      </c>
    </row>
    <row r="317" spans="1:15" x14ac:dyDescent="0.25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69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40">
        <f t="shared" ref="N317" si="347">+IF(A317=0,0,"2019")</f>
        <v>0</v>
      </c>
      <c r="O317" s="122">
        <f>IF(C317=0,0,+VLOOKUP($A317,'по изворима и контима'!$A$12:R$499,COLUMN('по изворима и контима'!O:O),FALSE))</f>
        <v>0</v>
      </c>
    </row>
    <row r="318" spans="1:15" x14ac:dyDescent="0.25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69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40">
        <f t="shared" ref="N318" si="348">+IF(A318=0,0,"nakon 2019")</f>
        <v>0</v>
      </c>
      <c r="O318" s="122">
        <f>IF(C318=0,0,+VLOOKUP($A318,'по изворима и контима'!$A$12:R$499,COLUMN('по изворима и контима'!P:P),FALSE))</f>
        <v>0</v>
      </c>
    </row>
    <row r="319" spans="1:15" x14ac:dyDescent="0.25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69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40">
        <f t="shared" ref="N319" si="349">+IF(A319=0,0,"do 2015")</f>
        <v>0</v>
      </c>
      <c r="O319" s="122">
        <f>IF(A319=0,0,+VLOOKUP($A319,'по изворима и контима'!$A$12:L$499,COLUMN('по изворима и контима'!J:J),FALSE))</f>
        <v>0</v>
      </c>
    </row>
    <row r="320" spans="1:15" x14ac:dyDescent="0.25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69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40">
        <f t="shared" ref="N320" si="350">+IF(A320=0,0,"2016-plan")</f>
        <v>0</v>
      </c>
      <c r="O320" s="122">
        <f>IF(A320=0,0,+VLOOKUP($A320,'по изворима и контима'!$A$12:R$499,COLUMN('по изворима и контима'!K:K),FALSE))</f>
        <v>0</v>
      </c>
    </row>
    <row r="321" spans="1:15" x14ac:dyDescent="0.25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69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40">
        <f t="shared" ref="N321" si="352">+IF(A321=0,0,"2016-procena")</f>
        <v>0</v>
      </c>
      <c r="O321" s="122">
        <f>IF(A321=0,0,+VLOOKUP($A321,'по изворима и контима'!$A$12:R$499,COLUMN('по изворима и контима'!L:L),FALSE))</f>
        <v>0</v>
      </c>
    </row>
    <row r="322" spans="1:15" x14ac:dyDescent="0.25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69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40">
        <f t="shared" ref="N322" si="353">+IF(A322=0,0,"2017")</f>
        <v>0</v>
      </c>
      <c r="O322" s="122">
        <f>IF(A322=0,0,+VLOOKUP($A322,'по изворима и контима'!$A$12:R$499,COLUMN('по изворима и контима'!M:M),FALSE))</f>
        <v>0</v>
      </c>
    </row>
    <row r="323" spans="1:15" x14ac:dyDescent="0.25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69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40">
        <f t="shared" ref="N323" si="354">+IF(A323=0,0,"2018")</f>
        <v>0</v>
      </c>
      <c r="O323" s="122">
        <f>IF(C323=0,0,+VLOOKUP($A323,'по изворима и контима'!$A$12:R$499,COLUMN('по изворима и контима'!N:N),FALSE))</f>
        <v>0</v>
      </c>
    </row>
    <row r="324" spans="1:15" x14ac:dyDescent="0.25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69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40">
        <f t="shared" ref="N324" si="355">+IF(A324=0,0,"2019")</f>
        <v>0</v>
      </c>
      <c r="O324" s="122">
        <f>IF(C324=0,0,+VLOOKUP($A324,'по изворима и контима'!$A$12:R$499,COLUMN('по изворима и контима'!O:O),FALSE))</f>
        <v>0</v>
      </c>
    </row>
    <row r="325" spans="1:15" x14ac:dyDescent="0.25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69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40">
        <f t="shared" ref="N325" si="356">+IF(A325=0,0,"nakon 2019")</f>
        <v>0</v>
      </c>
      <c r="O325" s="122">
        <f>IF(C325=0,0,+VLOOKUP($A325,'по изворима и контима'!$A$12:R$499,COLUMN('по изворима и контима'!P:P),FALSE))</f>
        <v>0</v>
      </c>
    </row>
    <row r="326" spans="1:15" x14ac:dyDescent="0.25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69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40">
        <f t="shared" ref="N326" si="357">+IF(A326=0,0,"do 2015")</f>
        <v>0</v>
      </c>
      <c r="O326" s="122">
        <f>IF(A326=0,0,+VLOOKUP($A326,'по изворима и контима'!$A$12:L$499,COLUMN('по изворима и контима'!J:J),FALSE))</f>
        <v>0</v>
      </c>
    </row>
    <row r="327" spans="1:15" x14ac:dyDescent="0.25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69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40">
        <f t="shared" ref="N327" si="358">+IF(A327=0,0,"2016-plan")</f>
        <v>0</v>
      </c>
      <c r="O327" s="122">
        <f>IF(A327=0,0,+VLOOKUP($A327,'по изворима и контима'!$A$12:R$499,COLUMN('по изворима и контима'!K:K),FALSE))</f>
        <v>0</v>
      </c>
    </row>
    <row r="328" spans="1:15" x14ac:dyDescent="0.25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69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40">
        <f t="shared" ref="N328" si="360">+IF(A328=0,0,"2016-procena")</f>
        <v>0</v>
      </c>
      <c r="O328" s="122">
        <f>IF(A328=0,0,+VLOOKUP($A328,'по изворима и контима'!$A$12:R$499,COLUMN('по изворима и контима'!L:L),FALSE))</f>
        <v>0</v>
      </c>
    </row>
    <row r="329" spans="1:15" x14ac:dyDescent="0.25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69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40">
        <f t="shared" ref="N329" si="361">+IF(A329=0,0,"2017")</f>
        <v>0</v>
      </c>
      <c r="O329" s="122">
        <f>IF(A329=0,0,+VLOOKUP($A329,'по изворима и контима'!$A$12:R$499,COLUMN('по изворима и контима'!M:M),FALSE))</f>
        <v>0</v>
      </c>
    </row>
    <row r="330" spans="1:15" x14ac:dyDescent="0.25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69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40">
        <f t="shared" ref="N330" si="362">+IF(A330=0,0,"2018")</f>
        <v>0</v>
      </c>
      <c r="O330" s="122">
        <f>IF(C330=0,0,+VLOOKUP($A330,'по изворима и контима'!$A$12:R$499,COLUMN('по изворима и контима'!N:N),FALSE))</f>
        <v>0</v>
      </c>
    </row>
    <row r="331" spans="1:15" x14ac:dyDescent="0.25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69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40">
        <f t="shared" ref="N331" si="363">+IF(A331=0,0,"2019")</f>
        <v>0</v>
      </c>
      <c r="O331" s="122">
        <f>IF(C331=0,0,+VLOOKUP($A331,'по изворима и контима'!$A$12:R$499,COLUMN('по изворима и контима'!O:O),FALSE))</f>
        <v>0</v>
      </c>
    </row>
    <row r="332" spans="1:15" x14ac:dyDescent="0.25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69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40">
        <f t="shared" ref="N332" si="364">+IF(A332=0,0,"nakon 2019")</f>
        <v>0</v>
      </c>
      <c r="O332" s="122">
        <f>IF(C332=0,0,+VLOOKUP($A332,'по изворима и контима'!$A$12:R$499,COLUMN('по изворима и контима'!P:P),FALSE))</f>
        <v>0</v>
      </c>
    </row>
    <row r="333" spans="1:15" x14ac:dyDescent="0.25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69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40">
        <f t="shared" ref="N333" si="365">+IF(A333=0,0,"do 2015")</f>
        <v>0</v>
      </c>
      <c r="O333" s="122">
        <f>IF(A333=0,0,+VLOOKUP($A333,'по изворима и контима'!$A$12:L$499,COLUMN('по изворима и контима'!J:J),FALSE))</f>
        <v>0</v>
      </c>
    </row>
    <row r="334" spans="1:15" x14ac:dyDescent="0.25">
      <c r="A334">
        <f t="shared" ref="A334:A339" si="366"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69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40">
        <f t="shared" ref="N334" si="367">+IF(A334=0,0,"2016-plan")</f>
        <v>0</v>
      </c>
      <c r="O334" s="122">
        <f>IF(A334=0,0,+VLOOKUP($A334,'по изворима и контима'!$A$12:R$499,COLUMN('по изворима и контима'!K:K),FALSE))</f>
        <v>0</v>
      </c>
    </row>
    <row r="335" spans="1:15" x14ac:dyDescent="0.25">
      <c r="A335">
        <f t="shared" si="366"/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69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40">
        <f t="shared" ref="N335" si="368">+IF(A335=0,0,"2016-procena")</f>
        <v>0</v>
      </c>
      <c r="O335" s="122">
        <f>IF(A335=0,0,+VLOOKUP($A335,'по изворима и контима'!$A$12:R$499,COLUMN('по изворима и контима'!L:L),FALSE))</f>
        <v>0</v>
      </c>
    </row>
    <row r="336" spans="1:15" x14ac:dyDescent="0.25">
      <c r="A336">
        <f t="shared" si="366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69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40">
        <f t="shared" ref="N336" si="369">+IF(A336=0,0,"2017")</f>
        <v>0</v>
      </c>
      <c r="O336" s="122">
        <f>IF(A336=0,0,+VLOOKUP($A336,'по изворима и контима'!$A$12:R$499,COLUMN('по изворима и контима'!M:M),FALSE))</f>
        <v>0</v>
      </c>
    </row>
    <row r="337" spans="1:15" x14ac:dyDescent="0.25">
      <c r="A337">
        <f t="shared" si="366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69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40">
        <f t="shared" ref="N337" si="370">+IF(A337=0,0,"2018")</f>
        <v>0</v>
      </c>
      <c r="O337" s="122">
        <f>IF(C337=0,0,+VLOOKUP($A337,'по изворима и контима'!$A$12:R$499,COLUMN('по изворима и контима'!N:N),FALSE))</f>
        <v>0</v>
      </c>
    </row>
    <row r="338" spans="1:15" x14ac:dyDescent="0.25">
      <c r="A338">
        <f t="shared" si="366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69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40">
        <f t="shared" ref="N338" si="371">+IF(A338=0,0,"2019")</f>
        <v>0</v>
      </c>
      <c r="O338" s="122">
        <f>IF(C338=0,0,+VLOOKUP($A338,'по изворима и контима'!$A$12:R$499,COLUMN('по изворима и контима'!O:O),FALSE))</f>
        <v>0</v>
      </c>
    </row>
    <row r="339" spans="1:15" x14ac:dyDescent="0.25">
      <c r="A339">
        <f t="shared" si="366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69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40">
        <f t="shared" ref="N339" si="372">+IF(A339=0,0,"nakon 2019")</f>
        <v>0</v>
      </c>
      <c r="O339" s="122">
        <f>IF(C339=0,0,+VLOOKUP($A339,'по изворима и контима'!$A$12:R$499,COLUMN('по изворима и контима'!P:P),FALSE))</f>
        <v>0</v>
      </c>
    </row>
    <row r="340" spans="1:15" x14ac:dyDescent="0.25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69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40">
        <f t="shared" ref="N340" si="373">+IF(A340=0,0,"do 2015")</f>
        <v>0</v>
      </c>
      <c r="O340" s="122">
        <f>IF(A340=0,0,+VLOOKUP($A340,'по изворима и контима'!$A$12:L$499,COLUMN('по изворима и контима'!J:J),FALSE))</f>
        <v>0</v>
      </c>
    </row>
    <row r="341" spans="1:15" x14ac:dyDescent="0.25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69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40">
        <f t="shared" ref="N341" si="375">+IF(A341=0,0,"2016-plan")</f>
        <v>0</v>
      </c>
      <c r="O341" s="122">
        <f>IF(A341=0,0,+VLOOKUP($A341,'по изворима и контима'!$A$12:R$499,COLUMN('по изворима и контима'!K:K),FALSE))</f>
        <v>0</v>
      </c>
    </row>
    <row r="342" spans="1:15" x14ac:dyDescent="0.25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69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40">
        <f t="shared" ref="N342" si="376">+IF(A342=0,0,"2016-procena")</f>
        <v>0</v>
      </c>
      <c r="O342" s="122">
        <f>IF(A342=0,0,+VLOOKUP($A342,'по изворима и контима'!$A$12:R$499,COLUMN('по изворима и контима'!L:L),FALSE))</f>
        <v>0</v>
      </c>
    </row>
    <row r="343" spans="1:15" x14ac:dyDescent="0.25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69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40">
        <f t="shared" ref="N343" si="377">+IF(A343=0,0,"2017")</f>
        <v>0</v>
      </c>
      <c r="O343" s="122">
        <f>IF(A343=0,0,+VLOOKUP($A343,'по изворима и контима'!$A$12:R$499,COLUMN('по изворима и контима'!M:M),FALSE))</f>
        <v>0</v>
      </c>
    </row>
    <row r="344" spans="1:15" x14ac:dyDescent="0.25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69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40">
        <f t="shared" ref="N344" si="378">+IF(A344=0,0,"2018")</f>
        <v>0</v>
      </c>
      <c r="O344" s="122">
        <f>IF(C344=0,0,+VLOOKUP($A344,'по изворима и контима'!$A$12:R$499,COLUMN('по изворима и контима'!N:N),FALSE))</f>
        <v>0</v>
      </c>
    </row>
    <row r="345" spans="1:15" x14ac:dyDescent="0.25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69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40">
        <f t="shared" ref="N345" si="379">+IF(A345=0,0,"2019")</f>
        <v>0</v>
      </c>
      <c r="O345" s="122">
        <f>IF(C345=0,0,+VLOOKUP($A345,'по изворима и контима'!$A$12:R$499,COLUMN('по изворима и контима'!O:O),FALSE))</f>
        <v>0</v>
      </c>
    </row>
    <row r="346" spans="1:15" x14ac:dyDescent="0.25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69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40">
        <f t="shared" ref="N346" si="380">+IF(A346=0,0,"nakon 2019")</f>
        <v>0</v>
      </c>
      <c r="O346" s="122">
        <f>IF(C346=0,0,+VLOOKUP($A346,'по изворима и контима'!$A$12:R$499,COLUMN('по изворима и контима'!P:P),FALSE))</f>
        <v>0</v>
      </c>
    </row>
    <row r="347" spans="1:15" x14ac:dyDescent="0.25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69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40">
        <f t="shared" ref="N347" si="381">+IF(A347=0,0,"do 2015")</f>
        <v>0</v>
      </c>
      <c r="O347" s="122">
        <f>IF(A347=0,0,+VLOOKUP($A347,'по изворима и контима'!$A$12:L$499,COLUMN('по изворима и контима'!J:J),FALSE))</f>
        <v>0</v>
      </c>
    </row>
    <row r="348" spans="1:15" x14ac:dyDescent="0.25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69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40">
        <f t="shared" ref="N348" si="382">+IF(A348=0,0,"2016-plan")</f>
        <v>0</v>
      </c>
      <c r="O348" s="122">
        <f>IF(A348=0,0,+VLOOKUP($A348,'по изворима и контима'!$A$12:R$499,COLUMN('по изворима и контима'!K:K),FALSE))</f>
        <v>0</v>
      </c>
    </row>
    <row r="349" spans="1:15" x14ac:dyDescent="0.25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69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40">
        <f t="shared" ref="N349" si="384">+IF(A349=0,0,"2016-procena")</f>
        <v>0</v>
      </c>
      <c r="O349" s="122">
        <f>IF(A349=0,0,+VLOOKUP($A349,'по изворима и контима'!$A$12:R$499,COLUMN('по изворима и контима'!L:L),FALSE))</f>
        <v>0</v>
      </c>
    </row>
    <row r="350" spans="1:15" x14ac:dyDescent="0.25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69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40">
        <f t="shared" ref="N350" si="385">+IF(A350=0,0,"2017")</f>
        <v>0</v>
      </c>
      <c r="O350" s="122">
        <f>IF(A350=0,0,+VLOOKUP($A350,'по изворима и контима'!$A$12:R$499,COLUMN('по изворима и контима'!M:M),FALSE))</f>
        <v>0</v>
      </c>
    </row>
    <row r="351" spans="1:15" x14ac:dyDescent="0.25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69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40">
        <f t="shared" ref="N351" si="386">+IF(A351=0,0,"2018")</f>
        <v>0</v>
      </c>
      <c r="O351" s="122">
        <f>IF(C351=0,0,+VLOOKUP($A351,'по изворима и контима'!$A$12:R$499,COLUMN('по изворима и контима'!N:N),FALSE))</f>
        <v>0</v>
      </c>
    </row>
    <row r="352" spans="1:15" x14ac:dyDescent="0.25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69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40">
        <f t="shared" ref="N352" si="387">+IF(A352=0,0,"2019")</f>
        <v>0</v>
      </c>
      <c r="O352" s="122">
        <f>IF(C352=0,0,+VLOOKUP($A352,'по изворима и контима'!$A$12:R$499,COLUMN('по изворима и контима'!O:O),FALSE))</f>
        <v>0</v>
      </c>
    </row>
    <row r="353" spans="1:15" x14ac:dyDescent="0.25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69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40">
        <f t="shared" ref="N353" si="388">+IF(A353=0,0,"nakon 2019")</f>
        <v>0</v>
      </c>
      <c r="O353" s="122">
        <f>IF(C353=0,0,+VLOOKUP($A353,'по изворима и контима'!$A$12:R$499,COLUMN('по изворима и контима'!P:P),FALSE))</f>
        <v>0</v>
      </c>
    </row>
    <row r="354" spans="1:15" x14ac:dyDescent="0.25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69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40">
        <f t="shared" ref="N354" si="389">+IF(A354=0,0,"do 2015")</f>
        <v>0</v>
      </c>
      <c r="O354" s="122">
        <f>IF(A354=0,0,+VLOOKUP($A354,'по изворима и контима'!$A$12:L$499,COLUMN('по изворима и контима'!J:J),FALSE))</f>
        <v>0</v>
      </c>
    </row>
    <row r="355" spans="1:15" x14ac:dyDescent="0.25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69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40">
        <f t="shared" ref="N355" si="390">+IF(A355=0,0,"2016-plan")</f>
        <v>0</v>
      </c>
      <c r="O355" s="122">
        <f>IF(A355=0,0,+VLOOKUP($A355,'по изворима и контима'!$A$12:R$499,COLUMN('по изворима и контима'!K:K),FALSE))</f>
        <v>0</v>
      </c>
    </row>
    <row r="356" spans="1:15" x14ac:dyDescent="0.25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69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40">
        <f t="shared" ref="N356" si="391">+IF(A356=0,0,"2016-procena")</f>
        <v>0</v>
      </c>
      <c r="O356" s="122">
        <f>IF(A356=0,0,+VLOOKUP($A356,'по изворима и контима'!$A$12:R$499,COLUMN('по изворима и контима'!L:L),FALSE))</f>
        <v>0</v>
      </c>
    </row>
    <row r="357" spans="1:15" x14ac:dyDescent="0.25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69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40">
        <f t="shared" ref="N357" si="392">+IF(A357=0,0,"2017")</f>
        <v>0</v>
      </c>
      <c r="O357" s="122">
        <f>IF(A357=0,0,+VLOOKUP($A357,'по изворима и контима'!$A$12:R$499,COLUMN('по изворима и контима'!M:M),FALSE))</f>
        <v>0</v>
      </c>
    </row>
    <row r="358" spans="1:15" x14ac:dyDescent="0.25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69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40">
        <f t="shared" ref="N358" si="393">+IF(A358=0,0,"2018")</f>
        <v>0</v>
      </c>
      <c r="O358" s="122">
        <f>IF(C358=0,0,+VLOOKUP($A358,'по изворима и контима'!$A$12:R$499,COLUMN('по изворима и контима'!N:N),FALSE))</f>
        <v>0</v>
      </c>
    </row>
    <row r="359" spans="1:15" x14ac:dyDescent="0.25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69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40">
        <f t="shared" ref="N359" si="394">+IF(A359=0,0,"2019")</f>
        <v>0</v>
      </c>
      <c r="O359" s="122">
        <f>IF(C359=0,0,+VLOOKUP($A359,'по изворима и контима'!$A$12:R$499,COLUMN('по изворима и контима'!O:O),FALSE))</f>
        <v>0</v>
      </c>
    </row>
    <row r="360" spans="1:15" x14ac:dyDescent="0.25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69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40">
        <f t="shared" ref="N360" si="395">+IF(A360=0,0,"nakon 2019")</f>
        <v>0</v>
      </c>
      <c r="O360" s="122">
        <f>IF(C360=0,0,+VLOOKUP($A360,'по изворима и контима'!$A$12:R$499,COLUMN('по изворима и контима'!P:P),FALSE))</f>
        <v>0</v>
      </c>
    </row>
    <row r="361" spans="1:15" x14ac:dyDescent="0.25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69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40">
        <f t="shared" ref="N361" si="396">+IF(A361=0,0,"do 2015")</f>
        <v>0</v>
      </c>
      <c r="O361" s="122">
        <f>IF(A361=0,0,+VLOOKUP($A361,'по изворима и контима'!$A$12:L$499,COLUMN('по изворима и контима'!J:J),FALSE))</f>
        <v>0</v>
      </c>
    </row>
    <row r="362" spans="1:15" x14ac:dyDescent="0.25">
      <c r="A362">
        <f t="shared" ref="A362:A367" si="397"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69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40">
        <f t="shared" ref="N362" si="398">+IF(A362=0,0,"2016-plan")</f>
        <v>0</v>
      </c>
      <c r="O362" s="122">
        <f>IF(A362=0,0,+VLOOKUP($A362,'по изворима и контима'!$A$12:R$499,COLUMN('по изворима и контима'!K:K),FALSE))</f>
        <v>0</v>
      </c>
    </row>
    <row r="363" spans="1:15" x14ac:dyDescent="0.25">
      <c r="A363">
        <f t="shared" si="397"/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69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40">
        <f t="shared" ref="N363" si="399">+IF(A363=0,0,"2016-procena")</f>
        <v>0</v>
      </c>
      <c r="O363" s="122">
        <f>IF(A363=0,0,+VLOOKUP($A363,'по изворима и контима'!$A$12:R$499,COLUMN('по изворима и контима'!L:L),FALSE))</f>
        <v>0</v>
      </c>
    </row>
    <row r="364" spans="1:15" x14ac:dyDescent="0.25">
      <c r="A364">
        <f t="shared" si="397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69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40">
        <f t="shared" ref="N364" si="400">+IF(A364=0,0,"2017")</f>
        <v>0</v>
      </c>
      <c r="O364" s="122">
        <f>IF(A364=0,0,+VLOOKUP($A364,'по изворима и контима'!$A$12:R$499,COLUMN('по изворима и контима'!M:M),FALSE))</f>
        <v>0</v>
      </c>
    </row>
    <row r="365" spans="1:15" x14ac:dyDescent="0.25">
      <c r="A365">
        <f t="shared" si="397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69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40">
        <f t="shared" ref="N365" si="401">+IF(A365=0,0,"2018")</f>
        <v>0</v>
      </c>
      <c r="O365" s="122">
        <f>IF(C365=0,0,+VLOOKUP($A365,'по изворима и контима'!$A$12:R$499,COLUMN('по изворима и контима'!N:N),FALSE))</f>
        <v>0</v>
      </c>
    </row>
    <row r="366" spans="1:15" x14ac:dyDescent="0.25">
      <c r="A366">
        <f t="shared" si="397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69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40">
        <f t="shared" ref="N366" si="402">+IF(A366=0,0,"2019")</f>
        <v>0</v>
      </c>
      <c r="O366" s="122">
        <f>IF(C366=0,0,+VLOOKUP($A366,'по изворима и контима'!$A$12:R$499,COLUMN('по изворима и контима'!O:O),FALSE))</f>
        <v>0</v>
      </c>
    </row>
    <row r="367" spans="1:15" x14ac:dyDescent="0.25">
      <c r="A367">
        <f t="shared" si="397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69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40">
        <f t="shared" ref="N367" si="403">+IF(A367=0,0,"nakon 2019")</f>
        <v>0</v>
      </c>
      <c r="O367" s="122">
        <f>IF(C367=0,0,+VLOOKUP($A367,'по изворима и контима'!$A$12:R$499,COLUMN('по изворима и контима'!P:P),FALSE))</f>
        <v>0</v>
      </c>
    </row>
    <row r="368" spans="1:15" x14ac:dyDescent="0.25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69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40">
        <f t="shared" ref="N368" si="404">+IF(A368=0,0,"do 2015")</f>
        <v>0</v>
      </c>
      <c r="O368" s="122">
        <f>IF(A368=0,0,+VLOOKUP($A368,'по изворима и контима'!$A$12:L$499,COLUMN('по изворима и контима'!J:J),FALSE))</f>
        <v>0</v>
      </c>
    </row>
    <row r="369" spans="1:15" x14ac:dyDescent="0.25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69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40">
        <f t="shared" ref="N369" si="406">+IF(A369=0,0,"2016-plan")</f>
        <v>0</v>
      </c>
      <c r="O369" s="122">
        <f>IF(A369=0,0,+VLOOKUP($A369,'по изворима и контима'!$A$12:R$499,COLUMN('по изворима и контима'!K:K),FALSE))</f>
        <v>0</v>
      </c>
    </row>
    <row r="370" spans="1:15" x14ac:dyDescent="0.25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69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40">
        <f t="shared" ref="N370" si="407">+IF(A370=0,0,"2016-procena")</f>
        <v>0</v>
      </c>
      <c r="O370" s="122">
        <f>IF(A370=0,0,+VLOOKUP($A370,'по изворима и контима'!$A$12:R$499,COLUMN('по изворима и контима'!L:L),FALSE))</f>
        <v>0</v>
      </c>
    </row>
    <row r="371" spans="1:15" x14ac:dyDescent="0.25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69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40">
        <f t="shared" ref="N371" si="408">+IF(A371=0,0,"2017")</f>
        <v>0</v>
      </c>
      <c r="O371" s="122">
        <f>IF(A371=0,0,+VLOOKUP($A371,'по изворима и контима'!$A$12:R$499,COLUMN('по изворима и контима'!M:M),FALSE))</f>
        <v>0</v>
      </c>
    </row>
    <row r="372" spans="1:15" x14ac:dyDescent="0.25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69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40">
        <f t="shared" ref="N372" si="409">+IF(A372=0,0,"2018")</f>
        <v>0</v>
      </c>
      <c r="O372" s="122">
        <f>IF(C372=0,0,+VLOOKUP($A372,'по изворима и контима'!$A$12:R$499,COLUMN('по изворима и контима'!N:N),FALSE))</f>
        <v>0</v>
      </c>
    </row>
    <row r="373" spans="1:15" x14ac:dyDescent="0.25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69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40">
        <f t="shared" ref="N373" si="410">+IF(A373=0,0,"2019")</f>
        <v>0</v>
      </c>
      <c r="O373" s="122">
        <f>IF(C373=0,0,+VLOOKUP($A373,'по изворима и контима'!$A$12:R$499,COLUMN('по изворима и контима'!O:O),FALSE))</f>
        <v>0</v>
      </c>
    </row>
    <row r="374" spans="1:15" x14ac:dyDescent="0.25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69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40">
        <f t="shared" ref="N374" si="411">+IF(A374=0,0,"nakon 2019")</f>
        <v>0</v>
      </c>
      <c r="O374" s="122">
        <f>IF(C374=0,0,+VLOOKUP($A374,'по изворима и контима'!$A$12:R$499,COLUMN('по изворима и контима'!P:P),FALSE))</f>
        <v>0</v>
      </c>
    </row>
    <row r="375" spans="1:15" x14ac:dyDescent="0.25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69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40">
        <f t="shared" ref="N375" si="412">+IF(A375=0,0,"do 2015")</f>
        <v>0</v>
      </c>
      <c r="O375" s="122">
        <f>IF(A375=0,0,+VLOOKUP($A375,'по изворима и контима'!$A$12:L$499,COLUMN('по изворима и контима'!J:J),FALSE))</f>
        <v>0</v>
      </c>
    </row>
    <row r="376" spans="1:15" x14ac:dyDescent="0.25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69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40">
        <f t="shared" ref="N376" si="413">+IF(A376=0,0,"2016-plan")</f>
        <v>0</v>
      </c>
      <c r="O376" s="122">
        <f>IF(A376=0,0,+VLOOKUP($A376,'по изворима и контима'!$A$12:R$499,COLUMN('по изворима и контима'!K:K),FALSE))</f>
        <v>0</v>
      </c>
    </row>
    <row r="377" spans="1:15" x14ac:dyDescent="0.25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69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40">
        <f t="shared" ref="N377" si="415">+IF(A377=0,0,"2016-procena")</f>
        <v>0</v>
      </c>
      <c r="O377" s="122">
        <f>IF(A377=0,0,+VLOOKUP($A377,'по изворима и контима'!$A$12:R$499,COLUMN('по изворима и контима'!L:L),FALSE))</f>
        <v>0</v>
      </c>
    </row>
    <row r="378" spans="1:15" x14ac:dyDescent="0.25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69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40">
        <f t="shared" ref="N378" si="416">+IF(A378=0,0,"2017")</f>
        <v>0</v>
      </c>
      <c r="O378" s="122">
        <f>IF(A378=0,0,+VLOOKUP($A378,'по изворима и контима'!$A$12:R$499,COLUMN('по изворима и контима'!M:M),FALSE))</f>
        <v>0</v>
      </c>
    </row>
    <row r="379" spans="1:15" x14ac:dyDescent="0.25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69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40">
        <f t="shared" ref="N379" si="417">+IF(A379=0,0,"2018")</f>
        <v>0</v>
      </c>
      <c r="O379" s="122">
        <f>IF(C379=0,0,+VLOOKUP($A379,'по изворима и контима'!$A$12:R$499,COLUMN('по изворима и контима'!N:N),FALSE))</f>
        <v>0</v>
      </c>
    </row>
    <row r="380" spans="1:15" x14ac:dyDescent="0.25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69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40">
        <f t="shared" ref="N380" si="418">+IF(A380=0,0,"2019")</f>
        <v>0</v>
      </c>
      <c r="O380" s="122">
        <f>IF(C380=0,0,+VLOOKUP($A380,'по изворима и контима'!$A$12:R$499,COLUMN('по изворима и контима'!O:O),FALSE))</f>
        <v>0</v>
      </c>
    </row>
    <row r="381" spans="1:15" x14ac:dyDescent="0.25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69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40">
        <f t="shared" ref="N381" si="419">+IF(A381=0,0,"nakon 2019")</f>
        <v>0</v>
      </c>
      <c r="O381" s="122">
        <f>IF(C381=0,0,+VLOOKUP($A381,'по изворима и контима'!$A$12:R$499,COLUMN('по изворима и контима'!P:P),FALSE))</f>
        <v>0</v>
      </c>
    </row>
    <row r="382" spans="1:15" x14ac:dyDescent="0.25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69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40">
        <f t="shared" ref="N382" si="420">+IF(A382=0,0,"do 2015")</f>
        <v>0</v>
      </c>
      <c r="O382" s="122">
        <f>IF(A382=0,0,+VLOOKUP($A382,'по изворима и контима'!$A$12:L$499,COLUMN('по изворима и контима'!J:J),FALSE))</f>
        <v>0</v>
      </c>
    </row>
    <row r="383" spans="1:15" x14ac:dyDescent="0.25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69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40">
        <f t="shared" ref="N383" si="421">+IF(A383=0,0,"2016-plan")</f>
        <v>0</v>
      </c>
      <c r="O383" s="122">
        <f>IF(A383=0,0,+VLOOKUP($A383,'по изворима и контима'!$A$12:R$499,COLUMN('по изворима и контима'!K:K),FALSE))</f>
        <v>0</v>
      </c>
    </row>
    <row r="384" spans="1:15" x14ac:dyDescent="0.25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69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40">
        <f t="shared" ref="N384" si="422">+IF(A384=0,0,"2016-procena")</f>
        <v>0</v>
      </c>
      <c r="O384" s="122">
        <f>IF(A384=0,0,+VLOOKUP($A384,'по изворима и контима'!$A$12:R$499,COLUMN('по изворима и контима'!L:L),FALSE))</f>
        <v>0</v>
      </c>
    </row>
    <row r="385" spans="1:15" x14ac:dyDescent="0.25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69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40">
        <f t="shared" ref="N385" si="423">+IF(A385=0,0,"2017")</f>
        <v>0</v>
      </c>
      <c r="O385" s="122">
        <f>IF(A385=0,0,+VLOOKUP($A385,'по изворима и контима'!$A$12:R$499,COLUMN('по изворима и контима'!M:M),FALSE))</f>
        <v>0</v>
      </c>
    </row>
    <row r="386" spans="1:15" x14ac:dyDescent="0.25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69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40">
        <f t="shared" ref="N386" si="424">+IF(A386=0,0,"2018")</f>
        <v>0</v>
      </c>
      <c r="O386" s="122">
        <f>IF(C386=0,0,+VLOOKUP($A386,'по изворима и контима'!$A$12:R$499,COLUMN('по изворима и контима'!N:N),FALSE))</f>
        <v>0</v>
      </c>
    </row>
    <row r="387" spans="1:15" x14ac:dyDescent="0.25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69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40">
        <f t="shared" ref="N387" si="425">+IF(A387=0,0,"2019")</f>
        <v>0</v>
      </c>
      <c r="O387" s="122">
        <f>IF(C387=0,0,+VLOOKUP($A387,'по изворима и контима'!$A$12:R$499,COLUMN('по изворима и контима'!O:O),FALSE))</f>
        <v>0</v>
      </c>
    </row>
    <row r="388" spans="1:15" x14ac:dyDescent="0.25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69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40">
        <f t="shared" ref="N388" si="426">+IF(A388=0,0,"nakon 2019")</f>
        <v>0</v>
      </c>
      <c r="O388" s="122">
        <f>IF(C388=0,0,+VLOOKUP($A388,'по изворима и контима'!$A$12:R$499,COLUMN('по изворима и контима'!P:P),FALSE))</f>
        <v>0</v>
      </c>
    </row>
    <row r="389" spans="1:15" x14ac:dyDescent="0.25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69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40">
        <f t="shared" ref="N389" si="427">+IF(A389=0,0,"do 2015")</f>
        <v>0</v>
      </c>
      <c r="O389" s="122">
        <f>IF(A389=0,0,+VLOOKUP($A389,'по изворима и контима'!$A$12:L$499,COLUMN('по изворима и контима'!J:J),FALSE))</f>
        <v>0</v>
      </c>
    </row>
    <row r="390" spans="1:15" x14ac:dyDescent="0.25">
      <c r="A390">
        <f t="shared" ref="A390:A395" si="428"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69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40">
        <f t="shared" ref="N390" si="429">+IF(A390=0,0,"2016-plan")</f>
        <v>0</v>
      </c>
      <c r="O390" s="122">
        <f>IF(A390=0,0,+VLOOKUP($A390,'по изворима и контима'!$A$12:R$499,COLUMN('по изворима и контима'!K:K),FALSE))</f>
        <v>0</v>
      </c>
    </row>
    <row r="391" spans="1:15" x14ac:dyDescent="0.25">
      <c r="A391">
        <f t="shared" si="428"/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69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40">
        <f t="shared" ref="N391" si="430">+IF(A391=0,0,"2016-procena")</f>
        <v>0</v>
      </c>
      <c r="O391" s="122">
        <f>IF(A391=0,0,+VLOOKUP($A391,'по изворима и контима'!$A$12:R$499,COLUMN('по изворима и контима'!L:L),FALSE))</f>
        <v>0</v>
      </c>
    </row>
    <row r="392" spans="1:15" x14ac:dyDescent="0.25">
      <c r="A392">
        <f t="shared" si="428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69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40">
        <f t="shared" ref="N392" si="432">+IF(A392=0,0,"2017")</f>
        <v>0</v>
      </c>
      <c r="O392" s="122">
        <f>IF(A392=0,0,+VLOOKUP($A392,'по изворима и контима'!$A$12:R$499,COLUMN('по изворима и контима'!M:M),FALSE))</f>
        <v>0</v>
      </c>
    </row>
    <row r="393" spans="1:15" x14ac:dyDescent="0.25">
      <c r="A393">
        <f t="shared" si="428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69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40">
        <f t="shared" ref="N393" si="433">+IF(A393=0,0,"2018")</f>
        <v>0</v>
      </c>
      <c r="O393" s="122">
        <f>IF(C393=0,0,+VLOOKUP($A393,'по изворима и контима'!$A$12:R$499,COLUMN('по изворима и контима'!N:N),FALSE))</f>
        <v>0</v>
      </c>
    </row>
    <row r="394" spans="1:15" x14ac:dyDescent="0.25">
      <c r="A394">
        <f t="shared" si="428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69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40">
        <f t="shared" ref="N394" si="434">+IF(A394=0,0,"2019")</f>
        <v>0</v>
      </c>
      <c r="O394" s="122">
        <f>IF(C394=0,0,+VLOOKUP($A394,'по изворима и контима'!$A$12:R$499,COLUMN('по изворима и контима'!O:O),FALSE))</f>
        <v>0</v>
      </c>
    </row>
    <row r="395" spans="1:15" x14ac:dyDescent="0.25">
      <c r="A395">
        <f t="shared" si="428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69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40">
        <f t="shared" ref="N395" si="435">+IF(A395=0,0,"nakon 2019")</f>
        <v>0</v>
      </c>
      <c r="O395" s="122">
        <f>IF(C395=0,0,+VLOOKUP($A395,'по изворима и контима'!$A$12:R$499,COLUMN('по изворима и контима'!P:P),FALSE))</f>
        <v>0</v>
      </c>
    </row>
    <row r="396" spans="1:15" x14ac:dyDescent="0.25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69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40">
        <f t="shared" ref="N396" si="436">+IF(A396=0,0,"do 2015")</f>
        <v>0</v>
      </c>
      <c r="O396" s="122">
        <f>IF(A396=0,0,+VLOOKUP($A396,'по изворима и контима'!$A$12:L$499,COLUMN('по изворима и контима'!J:J),FALSE))</f>
        <v>0</v>
      </c>
    </row>
    <row r="397" spans="1:15" x14ac:dyDescent="0.25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69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40">
        <f t="shared" ref="N397" si="438">+IF(A397=0,0,"2016-plan")</f>
        <v>0</v>
      </c>
      <c r="O397" s="122">
        <f>IF(A397=0,0,+VLOOKUP($A397,'по изворима и контима'!$A$12:R$499,COLUMN('по изворима и контима'!K:K),FALSE))</f>
        <v>0</v>
      </c>
    </row>
    <row r="398" spans="1:15" x14ac:dyDescent="0.25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69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40">
        <f t="shared" ref="N398" si="439">+IF(A398=0,0,"2016-procena")</f>
        <v>0</v>
      </c>
      <c r="O398" s="122">
        <f>IF(A398=0,0,+VLOOKUP($A398,'по изворима и контима'!$A$12:R$499,COLUMN('по изворима и контима'!L:L),FALSE))</f>
        <v>0</v>
      </c>
    </row>
    <row r="399" spans="1:15" x14ac:dyDescent="0.25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69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40">
        <f t="shared" ref="N399" si="440">+IF(A399=0,0,"2017")</f>
        <v>0</v>
      </c>
      <c r="O399" s="122">
        <f>IF(A399=0,0,+VLOOKUP($A399,'по изворима и контима'!$A$12:R$499,COLUMN('по изворима и контима'!M:M),FALSE))</f>
        <v>0</v>
      </c>
    </row>
    <row r="400" spans="1:15" x14ac:dyDescent="0.25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69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40">
        <f t="shared" ref="N400" si="441">+IF(A400=0,0,"2018")</f>
        <v>0</v>
      </c>
      <c r="O400" s="122">
        <f>IF(C400=0,0,+VLOOKUP($A400,'по изворима и контима'!$A$12:R$499,COLUMN('по изворима и контима'!N:N),FALSE))</f>
        <v>0</v>
      </c>
    </row>
    <row r="401" spans="1:15" x14ac:dyDescent="0.25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69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40">
        <f t="shared" ref="N401" si="442">+IF(A401=0,0,"2019")</f>
        <v>0</v>
      </c>
      <c r="O401" s="122">
        <f>IF(C401=0,0,+VLOOKUP($A401,'по изворима и контима'!$A$12:R$499,COLUMN('по изворима и контима'!O:O),FALSE))</f>
        <v>0</v>
      </c>
    </row>
    <row r="402" spans="1:15" x14ac:dyDescent="0.25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69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40">
        <f t="shared" ref="N402" si="443">+IF(A402=0,0,"nakon 2019")</f>
        <v>0</v>
      </c>
      <c r="O402" s="122">
        <f>IF(C402=0,0,+VLOOKUP($A402,'по изворима и контима'!$A$12:R$499,COLUMN('по изворима и контима'!P:P),FALSE))</f>
        <v>0</v>
      </c>
    </row>
    <row r="403" spans="1:15" x14ac:dyDescent="0.25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69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40">
        <f t="shared" ref="N403" si="444">+IF(A403=0,0,"do 2015")</f>
        <v>0</v>
      </c>
      <c r="O403" s="122">
        <f>IF(A403=0,0,+VLOOKUP($A403,'по изворима и контима'!$A$12:L$499,COLUMN('по изворима и контима'!J:J),FALSE))</f>
        <v>0</v>
      </c>
    </row>
    <row r="404" spans="1:15" x14ac:dyDescent="0.25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69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40">
        <f t="shared" ref="N404" si="445">+IF(A404=0,0,"2016-plan")</f>
        <v>0</v>
      </c>
      <c r="O404" s="122">
        <f>IF(A404=0,0,+VLOOKUP($A404,'по изворима и контима'!$A$12:R$499,COLUMN('по изворима и контима'!K:K),FALSE))</f>
        <v>0</v>
      </c>
    </row>
    <row r="405" spans="1:15" x14ac:dyDescent="0.25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69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40">
        <f t="shared" ref="N405" si="447">+IF(A405=0,0,"2016-procena")</f>
        <v>0</v>
      </c>
      <c r="O405" s="122">
        <f>IF(A405=0,0,+VLOOKUP($A405,'по изворима и контима'!$A$12:R$499,COLUMN('по изворима и контима'!L:L),FALSE))</f>
        <v>0</v>
      </c>
    </row>
    <row r="406" spans="1:15" x14ac:dyDescent="0.25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69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40">
        <f t="shared" ref="N406" si="448">+IF(A406=0,0,"2017")</f>
        <v>0</v>
      </c>
      <c r="O406" s="122">
        <f>IF(A406=0,0,+VLOOKUP($A406,'по изворима и контима'!$A$12:R$499,COLUMN('по изворима и контима'!M:M),FALSE))</f>
        <v>0</v>
      </c>
    </row>
    <row r="407" spans="1:15" x14ac:dyDescent="0.25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69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40">
        <f t="shared" ref="N407" si="449">+IF(A407=0,0,"2018")</f>
        <v>0</v>
      </c>
      <c r="O407" s="122">
        <f>IF(C407=0,0,+VLOOKUP($A407,'по изворима и контима'!$A$12:R$499,COLUMN('по изворима и контима'!N:N),FALSE))</f>
        <v>0</v>
      </c>
    </row>
    <row r="408" spans="1:15" x14ac:dyDescent="0.25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69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40">
        <f t="shared" ref="N408" si="450">+IF(A408=0,0,"2019")</f>
        <v>0</v>
      </c>
      <c r="O408" s="122">
        <f>IF(C408=0,0,+VLOOKUP($A408,'по изворима и контима'!$A$12:R$499,COLUMN('по изворима и контима'!O:O),FALSE))</f>
        <v>0</v>
      </c>
    </row>
    <row r="409" spans="1:15" x14ac:dyDescent="0.25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69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40">
        <f t="shared" ref="N409" si="451">+IF(A409=0,0,"nakon 2019")</f>
        <v>0</v>
      </c>
      <c r="O409" s="122">
        <f>IF(C409=0,0,+VLOOKUP($A409,'по изворима и контима'!$A$12:R$499,COLUMN('по изворима и контима'!P:P),FALSE))</f>
        <v>0</v>
      </c>
    </row>
    <row r="410" spans="1:15" x14ac:dyDescent="0.25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69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40">
        <f t="shared" ref="N410" si="452">+IF(A410=0,0,"do 2015")</f>
        <v>0</v>
      </c>
      <c r="O410" s="122">
        <f>IF(A410=0,0,+VLOOKUP($A410,'по изворима и контима'!$A$12:L$499,COLUMN('по изворима и контима'!J:J),FALSE))</f>
        <v>0</v>
      </c>
    </row>
    <row r="411" spans="1:15" x14ac:dyDescent="0.25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69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40">
        <f t="shared" ref="N411" si="453">+IF(A411=0,0,"2016-plan")</f>
        <v>0</v>
      </c>
      <c r="O411" s="122">
        <f>IF(A411=0,0,+VLOOKUP($A411,'по изворима и контима'!$A$12:R$499,COLUMN('по изворима и контима'!K:K),FALSE))</f>
        <v>0</v>
      </c>
    </row>
    <row r="412" spans="1:15" x14ac:dyDescent="0.25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69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40">
        <f t="shared" ref="N412" si="454">+IF(A412=0,0,"2016-procena")</f>
        <v>0</v>
      </c>
      <c r="O412" s="122">
        <f>IF(A412=0,0,+VLOOKUP($A412,'по изворима и контима'!$A$12:R$499,COLUMN('по изворима и контима'!L:L),FALSE))</f>
        <v>0</v>
      </c>
    </row>
    <row r="413" spans="1:15" x14ac:dyDescent="0.25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69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40">
        <f t="shared" ref="N413" si="455">+IF(A413=0,0,"2017")</f>
        <v>0</v>
      </c>
      <c r="O413" s="122">
        <f>IF(A413=0,0,+VLOOKUP($A413,'по изворима и контима'!$A$12:R$499,COLUMN('по изворима и контима'!M:M),FALSE))</f>
        <v>0</v>
      </c>
    </row>
    <row r="414" spans="1:15" x14ac:dyDescent="0.25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69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40">
        <f t="shared" ref="N414" si="456">+IF(A414=0,0,"2018")</f>
        <v>0</v>
      </c>
      <c r="O414" s="122">
        <f>IF(C414=0,0,+VLOOKUP($A414,'по изворима и контима'!$A$12:R$499,COLUMN('по изворима и контима'!N:N),FALSE))</f>
        <v>0</v>
      </c>
    </row>
    <row r="415" spans="1:15" x14ac:dyDescent="0.25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69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40">
        <f t="shared" ref="N415" si="457">+IF(A415=0,0,"2019")</f>
        <v>0</v>
      </c>
      <c r="O415" s="122">
        <f>IF(C415=0,0,+VLOOKUP($A415,'по изворима и контима'!$A$12:R$499,COLUMN('по изворима и контима'!O:O),FALSE))</f>
        <v>0</v>
      </c>
    </row>
    <row r="416" spans="1:15" x14ac:dyDescent="0.25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69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40">
        <f t="shared" ref="N416" si="458">+IF(A416=0,0,"nakon 2019")</f>
        <v>0</v>
      </c>
      <c r="O416" s="122">
        <f>IF(C416=0,0,+VLOOKUP($A416,'по изворима и контима'!$A$12:R$499,COLUMN('по изворима и контима'!P:P),FALSE))</f>
        <v>0</v>
      </c>
    </row>
    <row r="417" spans="1:15" x14ac:dyDescent="0.25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69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40">
        <f t="shared" ref="N417" si="459">+IF(A417=0,0,"do 2015")</f>
        <v>0</v>
      </c>
      <c r="O417" s="122">
        <f>IF(A417=0,0,+VLOOKUP($A417,'по изворима и контима'!$A$12:L$499,COLUMN('по изворима и контима'!J:J),FALSE))</f>
        <v>0</v>
      </c>
    </row>
    <row r="418" spans="1:15" x14ac:dyDescent="0.25">
      <c r="A418">
        <f t="shared" ref="A418:A423" si="460"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69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40">
        <f t="shared" ref="N418" si="461">+IF(A418=0,0,"2016-plan")</f>
        <v>0</v>
      </c>
      <c r="O418" s="122">
        <f>IF(A418=0,0,+VLOOKUP($A418,'по изворима и контима'!$A$12:R$499,COLUMN('по изворима и контима'!K:K),FALSE))</f>
        <v>0</v>
      </c>
    </row>
    <row r="419" spans="1:15" x14ac:dyDescent="0.25">
      <c r="A419">
        <f t="shared" si="460"/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69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40">
        <f t="shared" ref="N419" si="462">+IF(A419=0,0,"2016-procena")</f>
        <v>0</v>
      </c>
      <c r="O419" s="122">
        <f>IF(A419=0,0,+VLOOKUP($A419,'по изворима и контима'!$A$12:R$499,COLUMN('по изворима и контима'!L:L),FALSE))</f>
        <v>0</v>
      </c>
    </row>
    <row r="420" spans="1:15" x14ac:dyDescent="0.25">
      <c r="A420">
        <f t="shared" si="460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69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40">
        <f t="shared" ref="N420" si="463">+IF(A420=0,0,"2017")</f>
        <v>0</v>
      </c>
      <c r="O420" s="122">
        <f>IF(A420=0,0,+VLOOKUP($A420,'по изворима и контима'!$A$12:R$499,COLUMN('по изворима и контима'!M:M),FALSE))</f>
        <v>0</v>
      </c>
    </row>
    <row r="421" spans="1:15" x14ac:dyDescent="0.25">
      <c r="A421">
        <f t="shared" si="460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69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40">
        <f t="shared" ref="N421" si="464">+IF(A421=0,0,"2018")</f>
        <v>0</v>
      </c>
      <c r="O421" s="122">
        <f>IF(C421=0,0,+VLOOKUP($A421,'по изворима и контима'!$A$12:R$499,COLUMN('по изворима и контима'!N:N),FALSE))</f>
        <v>0</v>
      </c>
    </row>
    <row r="422" spans="1:15" x14ac:dyDescent="0.25">
      <c r="A422">
        <f t="shared" si="460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69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40">
        <f t="shared" ref="N422" si="465">+IF(A422=0,0,"2019")</f>
        <v>0</v>
      </c>
      <c r="O422" s="122">
        <f>IF(C422=0,0,+VLOOKUP($A422,'по изворима и контима'!$A$12:R$499,COLUMN('по изворима и контима'!O:O),FALSE))</f>
        <v>0</v>
      </c>
    </row>
    <row r="423" spans="1:15" x14ac:dyDescent="0.25">
      <c r="A423">
        <f t="shared" si="460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69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40">
        <f t="shared" ref="N423" si="466">+IF(A423=0,0,"nakon 2019")</f>
        <v>0</v>
      </c>
      <c r="O423" s="122">
        <f>IF(C423=0,0,+VLOOKUP($A423,'по изворима и контима'!$A$12:R$499,COLUMN('по изворима и контима'!P:P),FALSE))</f>
        <v>0</v>
      </c>
    </row>
    <row r="424" spans="1:15" x14ac:dyDescent="0.25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69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40">
        <f t="shared" ref="N424" si="467">+IF(A424=0,0,"do 2015")</f>
        <v>0</v>
      </c>
      <c r="O424" s="122">
        <f>IF(A424=0,0,+VLOOKUP($A424,'по изворима и контима'!$A$12:L$499,COLUMN('по изворима и контима'!J:J),FALSE))</f>
        <v>0</v>
      </c>
    </row>
    <row r="425" spans="1:15" x14ac:dyDescent="0.25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69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40">
        <f t="shared" ref="N425" si="469">+IF(A425=0,0,"2016-plan")</f>
        <v>0</v>
      </c>
      <c r="O425" s="122">
        <f>IF(A425=0,0,+VLOOKUP($A425,'по изворима и контима'!$A$12:R$499,COLUMN('по изворима и контима'!K:K),FALSE))</f>
        <v>0</v>
      </c>
    </row>
    <row r="426" spans="1:15" x14ac:dyDescent="0.25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69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40">
        <f t="shared" ref="N426" si="470">+IF(A426=0,0,"2016-procena")</f>
        <v>0</v>
      </c>
      <c r="O426" s="122">
        <f>IF(A426=0,0,+VLOOKUP($A426,'по изворима и контима'!$A$12:R$499,COLUMN('по изворима и контима'!L:L),FALSE))</f>
        <v>0</v>
      </c>
    </row>
    <row r="427" spans="1:15" x14ac:dyDescent="0.25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69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40">
        <f t="shared" ref="N427" si="471">+IF(A427=0,0,"2017")</f>
        <v>0</v>
      </c>
      <c r="O427" s="122">
        <f>IF(A427=0,0,+VLOOKUP($A427,'по изворима и контима'!$A$12:R$499,COLUMN('по изворима и контима'!M:M),FALSE))</f>
        <v>0</v>
      </c>
    </row>
    <row r="428" spans="1:15" x14ac:dyDescent="0.25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69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40">
        <f t="shared" ref="N428" si="472">+IF(A428=0,0,"2018")</f>
        <v>0</v>
      </c>
      <c r="O428" s="122">
        <f>IF(C428=0,0,+VLOOKUP($A428,'по изворима и контима'!$A$12:R$499,COLUMN('по изворима и контима'!N:N),FALSE))</f>
        <v>0</v>
      </c>
    </row>
    <row r="429" spans="1:15" x14ac:dyDescent="0.25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69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40">
        <f t="shared" ref="N429" si="473">+IF(A429=0,0,"2019")</f>
        <v>0</v>
      </c>
      <c r="O429" s="122">
        <f>IF(C429=0,0,+VLOOKUP($A429,'по изворима и контима'!$A$12:R$499,COLUMN('по изворима и контима'!O:O),FALSE))</f>
        <v>0</v>
      </c>
    </row>
    <row r="430" spans="1:15" x14ac:dyDescent="0.25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69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40">
        <f t="shared" ref="N430" si="474">+IF(A430=0,0,"nakon 2019")</f>
        <v>0</v>
      </c>
      <c r="O430" s="122">
        <f>IF(C430=0,0,+VLOOKUP($A430,'по изворима и контима'!$A$12:R$499,COLUMN('по изворима и контима'!P:P),FALSE))</f>
        <v>0</v>
      </c>
    </row>
    <row r="431" spans="1:15" x14ac:dyDescent="0.25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69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40">
        <f t="shared" ref="N431" si="475">+IF(A431=0,0,"do 2015")</f>
        <v>0</v>
      </c>
      <c r="O431" s="122">
        <f>IF(A431=0,0,+VLOOKUP($A431,'по изворима и контима'!$A$12:L$499,COLUMN('по изворима и контима'!J:J),FALSE))</f>
        <v>0</v>
      </c>
    </row>
    <row r="432" spans="1:15" x14ac:dyDescent="0.25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69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40">
        <f t="shared" ref="N432" si="476">+IF(A432=0,0,"2016-plan")</f>
        <v>0</v>
      </c>
      <c r="O432" s="122">
        <f>IF(A432=0,0,+VLOOKUP($A432,'по изворима и контима'!$A$12:R$499,COLUMN('по изворима и контима'!K:K),FALSE))</f>
        <v>0</v>
      </c>
    </row>
    <row r="433" spans="1:15" x14ac:dyDescent="0.25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69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40">
        <f t="shared" ref="N433" si="478">+IF(A433=0,0,"2016-procena")</f>
        <v>0</v>
      </c>
      <c r="O433" s="122">
        <f>IF(A433=0,0,+VLOOKUP($A433,'по изворима и контима'!$A$12:R$499,COLUMN('по изворима и контима'!L:L),FALSE))</f>
        <v>0</v>
      </c>
    </row>
    <row r="434" spans="1:15" x14ac:dyDescent="0.25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69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40">
        <f t="shared" ref="N434" si="479">+IF(A434=0,0,"2017")</f>
        <v>0</v>
      </c>
      <c r="O434" s="122">
        <f>IF(A434=0,0,+VLOOKUP($A434,'по изворима и контима'!$A$12:R$499,COLUMN('по изворима и контима'!M:M),FALSE))</f>
        <v>0</v>
      </c>
    </row>
    <row r="435" spans="1:15" x14ac:dyDescent="0.25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69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40">
        <f t="shared" ref="N435" si="480">+IF(A435=0,0,"2018")</f>
        <v>0</v>
      </c>
      <c r="O435" s="122">
        <f>IF(C435=0,0,+VLOOKUP($A435,'по изворима и контима'!$A$12:R$499,COLUMN('по изворима и контима'!N:N),FALSE))</f>
        <v>0</v>
      </c>
    </row>
    <row r="436" spans="1:15" x14ac:dyDescent="0.25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69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40">
        <f t="shared" ref="N436" si="481">+IF(A436=0,0,"2019")</f>
        <v>0</v>
      </c>
      <c r="O436" s="122">
        <f>IF(C436=0,0,+VLOOKUP($A436,'по изворима и контима'!$A$12:R$499,COLUMN('по изворима и контима'!O:O),FALSE))</f>
        <v>0</v>
      </c>
    </row>
    <row r="437" spans="1:15" x14ac:dyDescent="0.25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69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40">
        <f t="shared" ref="N437" si="482">+IF(A437=0,0,"nakon 2019")</f>
        <v>0</v>
      </c>
      <c r="O437" s="122">
        <f>IF(C437=0,0,+VLOOKUP($A437,'по изворима и контима'!$A$12:R$499,COLUMN('по изворима и контима'!P:P),FALSE))</f>
        <v>0</v>
      </c>
    </row>
    <row r="438" spans="1:15" x14ac:dyDescent="0.25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69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40">
        <f t="shared" ref="N438" si="483">+IF(A438=0,0,"do 2015")</f>
        <v>0</v>
      </c>
      <c r="O438" s="122">
        <f>IF(A438=0,0,+VLOOKUP($A438,'по изворима и контима'!$A$12:L$499,COLUMN('по изворима и контима'!J:J),FALSE))</f>
        <v>0</v>
      </c>
    </row>
    <row r="439" spans="1:15" x14ac:dyDescent="0.25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69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40">
        <f t="shared" ref="N439" si="484">+IF(A439=0,0,"2016-plan")</f>
        <v>0</v>
      </c>
      <c r="O439" s="122">
        <f>IF(A439=0,0,+VLOOKUP($A439,'по изворима и контима'!$A$12:R$499,COLUMN('по изворима и контима'!K:K),FALSE))</f>
        <v>0</v>
      </c>
    </row>
    <row r="440" spans="1:15" x14ac:dyDescent="0.25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69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40">
        <f t="shared" ref="N440" si="485">+IF(A440=0,0,"2016-procena")</f>
        <v>0</v>
      </c>
      <c r="O440" s="122">
        <f>IF(A440=0,0,+VLOOKUP($A440,'по изворима и контима'!$A$12:R$499,COLUMN('по изворима и контима'!L:L),FALSE))</f>
        <v>0</v>
      </c>
    </row>
    <row r="441" spans="1:15" x14ac:dyDescent="0.25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69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40">
        <f t="shared" ref="N441" si="486">+IF(A441=0,0,"2017")</f>
        <v>0</v>
      </c>
      <c r="O441" s="122">
        <f>IF(A441=0,0,+VLOOKUP($A441,'по изворима и контима'!$A$12:R$499,COLUMN('по изворима и контима'!M:M),FALSE))</f>
        <v>0</v>
      </c>
    </row>
    <row r="442" spans="1:15" x14ac:dyDescent="0.25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69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40">
        <f t="shared" ref="N442" si="487">+IF(A442=0,0,"2018")</f>
        <v>0</v>
      </c>
      <c r="O442" s="122">
        <f>IF(C442=0,0,+VLOOKUP($A442,'по изворима и контима'!$A$12:R$499,COLUMN('по изворима и контима'!N:N),FALSE))</f>
        <v>0</v>
      </c>
    </row>
    <row r="443" spans="1:15" x14ac:dyDescent="0.25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69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40">
        <f t="shared" ref="N443" si="488">+IF(A443=0,0,"2019")</f>
        <v>0</v>
      </c>
      <c r="O443" s="122">
        <f>IF(C443=0,0,+VLOOKUP($A443,'по изворима и контима'!$A$12:R$499,COLUMN('по изворима и контима'!O:O),FALSE))</f>
        <v>0</v>
      </c>
    </row>
    <row r="444" spans="1:15" x14ac:dyDescent="0.25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69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40">
        <f t="shared" ref="N444" si="489">+IF(A444=0,0,"nakon 2019")</f>
        <v>0</v>
      </c>
      <c r="O444" s="122">
        <f>IF(C444=0,0,+VLOOKUP($A444,'по изворима и контима'!$A$12:R$499,COLUMN('по изворима и контима'!P:P),FALSE))</f>
        <v>0</v>
      </c>
    </row>
    <row r="445" spans="1:15" x14ac:dyDescent="0.25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69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40">
        <f t="shared" ref="N445" si="490">+IF(A445=0,0,"do 2015")</f>
        <v>0</v>
      </c>
      <c r="O445" s="122">
        <f>IF(A445=0,0,+VLOOKUP($A445,'по изворима и контима'!$A$12:L$499,COLUMN('по изворима и контима'!J:J),FALSE))</f>
        <v>0</v>
      </c>
    </row>
    <row r="446" spans="1:15" x14ac:dyDescent="0.25">
      <c r="A446">
        <f t="shared" ref="A446:A451" si="491"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69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40">
        <f t="shared" ref="N446" si="492">+IF(A446=0,0,"2016-plan")</f>
        <v>0</v>
      </c>
      <c r="O446" s="122">
        <f>IF(A446=0,0,+VLOOKUP($A446,'по изворима и контима'!$A$12:R$499,COLUMN('по изворима и контима'!K:K),FALSE))</f>
        <v>0</v>
      </c>
    </row>
    <row r="447" spans="1:15" x14ac:dyDescent="0.25">
      <c r="A447">
        <f t="shared" si="491"/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69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40">
        <f t="shared" ref="N447" si="493">+IF(A447=0,0,"2016-procena")</f>
        <v>0</v>
      </c>
      <c r="O447" s="122">
        <f>IF(A447=0,0,+VLOOKUP($A447,'по изворима и контима'!$A$12:R$499,COLUMN('по изворима и контима'!L:L),FALSE))</f>
        <v>0</v>
      </c>
    </row>
    <row r="448" spans="1:15" x14ac:dyDescent="0.25">
      <c r="A448">
        <f t="shared" si="491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69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40">
        <f t="shared" ref="N448" si="494">+IF(A448=0,0,"2017")</f>
        <v>0</v>
      </c>
      <c r="O448" s="122">
        <f>IF(A448=0,0,+VLOOKUP($A448,'по изворима и контима'!$A$12:R$499,COLUMN('по изворима и контима'!M:M),FALSE))</f>
        <v>0</v>
      </c>
    </row>
    <row r="449" spans="1:15" x14ac:dyDescent="0.25">
      <c r="A449">
        <f t="shared" si="491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69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40">
        <f t="shared" ref="N449" si="495">+IF(A449=0,0,"2018")</f>
        <v>0</v>
      </c>
      <c r="O449" s="122">
        <f>IF(C449=0,0,+VLOOKUP($A449,'по изворима и контима'!$A$12:R$499,COLUMN('по изворима и контима'!N:N),FALSE))</f>
        <v>0</v>
      </c>
    </row>
    <row r="450" spans="1:15" x14ac:dyDescent="0.25">
      <c r="A450">
        <f t="shared" si="491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69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40">
        <f t="shared" ref="N450" si="496">+IF(A450=0,0,"2019")</f>
        <v>0</v>
      </c>
      <c r="O450" s="122">
        <f>IF(C450=0,0,+VLOOKUP($A450,'по изворима и контима'!$A$12:R$499,COLUMN('по изворима и контима'!O:O),FALSE))</f>
        <v>0</v>
      </c>
    </row>
    <row r="451" spans="1:15" x14ac:dyDescent="0.25">
      <c r="A451">
        <f t="shared" si="491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69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40">
        <f t="shared" ref="N451" si="497">+IF(A451=0,0,"nakon 2019")</f>
        <v>0</v>
      </c>
      <c r="O451" s="122">
        <f>IF(C451=0,0,+VLOOKUP($A451,'по изворима и контима'!$A$12:R$499,COLUMN('по изворима и контима'!P:P),FALSE))</f>
        <v>0</v>
      </c>
    </row>
    <row r="452" spans="1:15" x14ac:dyDescent="0.25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69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40">
        <f t="shared" ref="N452" si="498">+IF(A452=0,0,"do 2015")</f>
        <v>0</v>
      </c>
      <c r="O452" s="122">
        <f>IF(A452=0,0,+VLOOKUP($A452,'по изворима и контима'!$A$12:L$499,COLUMN('по изворима и контима'!J:J),FALSE))</f>
        <v>0</v>
      </c>
    </row>
    <row r="453" spans="1:15" x14ac:dyDescent="0.25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69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40">
        <f t="shared" ref="N453" si="500">+IF(A453=0,0,"2016-plan")</f>
        <v>0</v>
      </c>
      <c r="O453" s="122">
        <f>IF(A453=0,0,+VLOOKUP($A453,'по изворима и контима'!$A$12:R$499,COLUMN('по изворима и контима'!K:K),FALSE))</f>
        <v>0</v>
      </c>
    </row>
    <row r="454" spans="1:15" x14ac:dyDescent="0.25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69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40">
        <f t="shared" ref="N454" si="501">+IF(A454=0,0,"2016-procena")</f>
        <v>0</v>
      </c>
      <c r="O454" s="122">
        <f>IF(A454=0,0,+VLOOKUP($A454,'по изворима и контима'!$A$12:R$499,COLUMN('по изворима и контима'!L:L),FALSE))</f>
        <v>0</v>
      </c>
    </row>
    <row r="455" spans="1:15" x14ac:dyDescent="0.25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69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40">
        <f t="shared" ref="N455" si="502">+IF(A455=0,0,"2017")</f>
        <v>0</v>
      </c>
      <c r="O455" s="122">
        <f>IF(A455=0,0,+VLOOKUP($A455,'по изворима и контима'!$A$12:R$499,COLUMN('по изворима и контима'!M:M),FALSE))</f>
        <v>0</v>
      </c>
    </row>
    <row r="456" spans="1:15" x14ac:dyDescent="0.25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69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40">
        <f t="shared" ref="N456" si="504">+IF(A456=0,0,"2018")</f>
        <v>0</v>
      </c>
      <c r="O456" s="122">
        <f>IF(C456=0,0,+VLOOKUP($A456,'по изворима и контима'!$A$12:R$499,COLUMN('по изворима и контима'!N:N),FALSE))</f>
        <v>0</v>
      </c>
    </row>
    <row r="457" spans="1:15" x14ac:dyDescent="0.25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69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40">
        <f t="shared" ref="N457" si="505">+IF(A457=0,0,"2019")</f>
        <v>0</v>
      </c>
      <c r="O457" s="122">
        <f>IF(C457=0,0,+VLOOKUP($A457,'по изворима и контима'!$A$12:R$499,COLUMN('по изворима и контима'!O:O),FALSE))</f>
        <v>0</v>
      </c>
    </row>
    <row r="458" spans="1:15" x14ac:dyDescent="0.25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69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40">
        <f t="shared" ref="N458" si="506">+IF(A458=0,0,"nakon 2019")</f>
        <v>0</v>
      </c>
      <c r="O458" s="122">
        <f>IF(C458=0,0,+VLOOKUP($A458,'по изворима и контима'!$A$12:R$499,COLUMN('по изворима и контима'!P:P),FALSE))</f>
        <v>0</v>
      </c>
    </row>
    <row r="459" spans="1:15" x14ac:dyDescent="0.25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69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40">
        <f t="shared" ref="N459" si="507">+IF(A459=0,0,"do 2015")</f>
        <v>0</v>
      </c>
      <c r="O459" s="122">
        <f>IF(A459=0,0,+VLOOKUP($A459,'по изворима и контима'!$A$12:L$499,COLUMN('по изворима и контима'!J:J),FALSE))</f>
        <v>0</v>
      </c>
    </row>
    <row r="460" spans="1:15" x14ac:dyDescent="0.25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69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40">
        <f t="shared" ref="N460" si="508">+IF(A460=0,0,"2016-plan")</f>
        <v>0</v>
      </c>
      <c r="O460" s="122">
        <f>IF(A460=0,0,+VLOOKUP($A460,'по изворима и контима'!$A$12:R$499,COLUMN('по изворима и контима'!K:K),FALSE))</f>
        <v>0</v>
      </c>
    </row>
    <row r="461" spans="1:15" x14ac:dyDescent="0.25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69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40">
        <f t="shared" ref="N461" si="510">+IF(A461=0,0,"2016-procena")</f>
        <v>0</v>
      </c>
      <c r="O461" s="122">
        <f>IF(A461=0,0,+VLOOKUP($A461,'по изворима и контима'!$A$12:R$499,COLUMN('по изворима и контима'!L:L),FALSE))</f>
        <v>0</v>
      </c>
    </row>
    <row r="462" spans="1:15" x14ac:dyDescent="0.25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69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40">
        <f t="shared" ref="N462" si="511">+IF(A462=0,0,"2017")</f>
        <v>0</v>
      </c>
      <c r="O462" s="122">
        <f>IF(A462=0,0,+VLOOKUP($A462,'по изворима и контима'!$A$12:R$499,COLUMN('по изворима и контима'!M:M),FALSE))</f>
        <v>0</v>
      </c>
    </row>
    <row r="463" spans="1:15" x14ac:dyDescent="0.25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69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40">
        <f t="shared" ref="N463" si="512">+IF(A463=0,0,"2018")</f>
        <v>0</v>
      </c>
      <c r="O463" s="122">
        <f>IF(C463=0,0,+VLOOKUP($A463,'по изворима и контима'!$A$12:R$499,COLUMN('по изворима и контима'!N:N),FALSE))</f>
        <v>0</v>
      </c>
    </row>
    <row r="464" spans="1:15" x14ac:dyDescent="0.25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69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40">
        <f t="shared" ref="N464" si="513">+IF(A464=0,0,"2019")</f>
        <v>0</v>
      </c>
      <c r="O464" s="122">
        <f>IF(C464=0,0,+VLOOKUP($A464,'по изворима и контима'!$A$12:R$499,COLUMN('по изворима и контима'!O:O),FALSE))</f>
        <v>0</v>
      </c>
    </row>
    <row r="465" spans="1:15" x14ac:dyDescent="0.25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69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40">
        <f t="shared" ref="N465" si="514">+IF(A465=0,0,"nakon 2019")</f>
        <v>0</v>
      </c>
      <c r="O465" s="122">
        <f>IF(C465=0,0,+VLOOKUP($A465,'по изворима и контима'!$A$12:R$499,COLUMN('по изворима и контима'!P:P),FALSE))</f>
        <v>0</v>
      </c>
    </row>
    <row r="466" spans="1:15" x14ac:dyDescent="0.25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69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40">
        <f t="shared" ref="N466" si="515">+IF(A466=0,0,"do 2015")</f>
        <v>0</v>
      </c>
      <c r="O466" s="122">
        <f>IF(A466=0,0,+VLOOKUP($A466,'по изворима и контима'!$A$12:L$499,COLUMN('по изворима и контима'!J:J),FALSE))</f>
        <v>0</v>
      </c>
    </row>
    <row r="467" spans="1:15" x14ac:dyDescent="0.25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69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40">
        <f t="shared" ref="N467" si="516">+IF(A467=0,0,"2016-plan")</f>
        <v>0</v>
      </c>
      <c r="O467" s="122">
        <f>IF(A467=0,0,+VLOOKUP($A467,'по изворима и контима'!$A$12:R$499,COLUMN('по изворима и контима'!K:K),FALSE))</f>
        <v>0</v>
      </c>
    </row>
    <row r="468" spans="1:15" x14ac:dyDescent="0.25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69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40">
        <f t="shared" ref="N468" si="517">+IF(A468=0,0,"2016-procena")</f>
        <v>0</v>
      </c>
      <c r="O468" s="122">
        <f>IF(A468=0,0,+VLOOKUP($A468,'по изворима и контима'!$A$12:R$499,COLUMN('по изворима и контима'!L:L),FALSE))</f>
        <v>0</v>
      </c>
    </row>
    <row r="469" spans="1:15" x14ac:dyDescent="0.25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69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40">
        <f t="shared" ref="N469" si="518">+IF(A469=0,0,"2017")</f>
        <v>0</v>
      </c>
      <c r="O469" s="122">
        <f>IF(A469=0,0,+VLOOKUP($A469,'по изворима и контима'!$A$12:R$499,COLUMN('по изворима и контима'!M:M),FALSE))</f>
        <v>0</v>
      </c>
    </row>
    <row r="470" spans="1:15" x14ac:dyDescent="0.25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69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40">
        <f t="shared" ref="N470" si="519">+IF(A470=0,0,"2018")</f>
        <v>0</v>
      </c>
      <c r="O470" s="122">
        <f>IF(C470=0,0,+VLOOKUP($A470,'по изворима и контима'!$A$12:R$499,COLUMN('по изворима и контима'!N:N),FALSE))</f>
        <v>0</v>
      </c>
    </row>
    <row r="471" spans="1:15" x14ac:dyDescent="0.25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69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40">
        <f t="shared" ref="N471" si="520">+IF(A471=0,0,"2019")</f>
        <v>0</v>
      </c>
      <c r="O471" s="122">
        <f>IF(C471=0,0,+VLOOKUP($A471,'по изворима и контима'!$A$12:R$499,COLUMN('по изворима и контима'!O:O),FALSE))</f>
        <v>0</v>
      </c>
    </row>
    <row r="472" spans="1:15" x14ac:dyDescent="0.25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69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40">
        <f t="shared" ref="N472" si="521">+IF(A472=0,0,"nakon 2019")</f>
        <v>0</v>
      </c>
      <c r="O472" s="122">
        <f>IF(C472=0,0,+VLOOKUP($A472,'по изворима и контима'!$A$12:R$499,COLUMN('по изворима и контима'!P:P),FALSE))</f>
        <v>0</v>
      </c>
    </row>
    <row r="473" spans="1:15" x14ac:dyDescent="0.25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69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40">
        <f t="shared" ref="N473" si="522">+IF(A473=0,0,"do 2015")</f>
        <v>0</v>
      </c>
      <c r="O473" s="122">
        <f>IF(A473=0,0,+VLOOKUP($A473,'по изворима и контима'!$A$12:L$499,COLUMN('по изворима и контима'!J:J),FALSE))</f>
        <v>0</v>
      </c>
    </row>
    <row r="474" spans="1:15" x14ac:dyDescent="0.25">
      <c r="A474">
        <f t="shared" ref="A474:A479" si="523"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69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40">
        <f t="shared" ref="N474" si="524">+IF(A474=0,0,"2016-plan")</f>
        <v>0</v>
      </c>
      <c r="O474" s="122">
        <f>IF(A474=0,0,+VLOOKUP($A474,'по изворима и контима'!$A$12:R$499,COLUMN('по изворима и контима'!K:K),FALSE))</f>
        <v>0</v>
      </c>
    </row>
    <row r="475" spans="1:15" x14ac:dyDescent="0.25">
      <c r="A475">
        <f t="shared" si="523"/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69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40">
        <f t="shared" ref="N475" si="525">+IF(A475=0,0,"2016-procena")</f>
        <v>0</v>
      </c>
      <c r="O475" s="122">
        <f>IF(A475=0,0,+VLOOKUP($A475,'по изворима и контима'!$A$12:R$499,COLUMN('по изворима и контима'!L:L),FALSE))</f>
        <v>0</v>
      </c>
    </row>
    <row r="476" spans="1:15" x14ac:dyDescent="0.25">
      <c r="A476">
        <f t="shared" si="523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69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40">
        <f t="shared" ref="N476" si="526">+IF(A476=0,0,"2017")</f>
        <v>0</v>
      </c>
      <c r="O476" s="122">
        <f>IF(A476=0,0,+VLOOKUP($A476,'по изворима и контима'!$A$12:R$499,COLUMN('по изворима и контима'!M:M),FALSE))</f>
        <v>0</v>
      </c>
    </row>
    <row r="477" spans="1:15" x14ac:dyDescent="0.25">
      <c r="A477">
        <f t="shared" si="523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69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40">
        <f t="shared" ref="N477" si="527">+IF(A477=0,0,"2018")</f>
        <v>0</v>
      </c>
      <c r="O477" s="122">
        <f>IF(C477=0,0,+VLOOKUP($A477,'по изворима и контима'!$A$12:R$499,COLUMN('по изворима и контима'!N:N),FALSE))</f>
        <v>0</v>
      </c>
    </row>
    <row r="478" spans="1:15" x14ac:dyDescent="0.25">
      <c r="A478">
        <f t="shared" si="523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69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40">
        <f t="shared" ref="N478" si="528">+IF(A478=0,0,"2019")</f>
        <v>0</v>
      </c>
      <c r="O478" s="122">
        <f>IF(C478=0,0,+VLOOKUP($A478,'по изворима и контима'!$A$12:R$499,COLUMN('по изворима и контима'!O:O),FALSE))</f>
        <v>0</v>
      </c>
    </row>
    <row r="479" spans="1:15" x14ac:dyDescent="0.25">
      <c r="A479">
        <f t="shared" si="523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69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40">
        <f t="shared" ref="N479" si="529">+IF(A479=0,0,"nakon 2019")</f>
        <v>0</v>
      </c>
      <c r="O479" s="122">
        <f>IF(C479=0,0,+VLOOKUP($A479,'по изворима и контима'!$A$12:R$499,COLUMN('по изворима и контима'!P:P),FALSE))</f>
        <v>0</v>
      </c>
    </row>
    <row r="480" spans="1:15" x14ac:dyDescent="0.25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69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40">
        <f t="shared" ref="N480" si="530">+IF(A480=0,0,"do 2015")</f>
        <v>0</v>
      </c>
      <c r="O480" s="122">
        <f>IF(A480=0,0,+VLOOKUP($A480,'по изворима и контима'!$A$12:L$499,COLUMN('по изворима и контима'!J:J),FALSE))</f>
        <v>0</v>
      </c>
    </row>
    <row r="481" spans="1:15" x14ac:dyDescent="0.25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69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40">
        <f t="shared" ref="N481" si="532">+IF(A481=0,0,"2016-plan")</f>
        <v>0</v>
      </c>
      <c r="O481" s="122">
        <f>IF(A481=0,0,+VLOOKUP($A481,'по изворима и контима'!$A$12:R$499,COLUMN('по изворима и контима'!K:K),FALSE))</f>
        <v>0</v>
      </c>
    </row>
    <row r="482" spans="1:15" x14ac:dyDescent="0.25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69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40">
        <f t="shared" ref="N482" si="533">+IF(A482=0,0,"2016-procena")</f>
        <v>0</v>
      </c>
      <c r="O482" s="122">
        <f>IF(A482=0,0,+VLOOKUP($A482,'по изворима и контима'!$A$12:R$499,COLUMN('по изворима и контима'!L:L),FALSE))</f>
        <v>0</v>
      </c>
    </row>
    <row r="483" spans="1:15" x14ac:dyDescent="0.25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69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40">
        <f t="shared" ref="N483" si="534">+IF(A483=0,0,"2017")</f>
        <v>0</v>
      </c>
      <c r="O483" s="122">
        <f>IF(A483=0,0,+VLOOKUP($A483,'по изворима и контима'!$A$12:R$499,COLUMN('по изворима и контима'!M:M),FALSE))</f>
        <v>0</v>
      </c>
    </row>
    <row r="484" spans="1:15" x14ac:dyDescent="0.25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69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40">
        <f t="shared" ref="N484" si="535">+IF(A484=0,0,"2018")</f>
        <v>0</v>
      </c>
      <c r="O484" s="122">
        <f>IF(C484=0,0,+VLOOKUP($A484,'по изворима и контима'!$A$12:R$499,COLUMN('по изворима и контима'!N:N),FALSE))</f>
        <v>0</v>
      </c>
    </row>
    <row r="485" spans="1:15" x14ac:dyDescent="0.25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69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40">
        <f t="shared" ref="N485" si="536">+IF(A485=0,0,"2019")</f>
        <v>0</v>
      </c>
      <c r="O485" s="122">
        <f>IF(C485=0,0,+VLOOKUP($A485,'по изворима и контима'!$A$12:R$499,COLUMN('по изворима и контима'!O:O),FALSE))</f>
        <v>0</v>
      </c>
    </row>
    <row r="486" spans="1:15" x14ac:dyDescent="0.25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69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40">
        <f t="shared" ref="N486" si="537">+IF(A486=0,0,"nakon 2019")</f>
        <v>0</v>
      </c>
      <c r="O486" s="122">
        <f>IF(C486=0,0,+VLOOKUP($A486,'по изворима и контима'!$A$12:R$499,COLUMN('по изворима и контима'!P:P),FALSE))</f>
        <v>0</v>
      </c>
    </row>
    <row r="487" spans="1:15" x14ac:dyDescent="0.25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69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40">
        <f t="shared" ref="N487" si="538">+IF(A487=0,0,"do 2015")</f>
        <v>0</v>
      </c>
      <c r="O487" s="122">
        <f>IF(A487=0,0,+VLOOKUP($A487,'по изворима и контима'!$A$12:L$499,COLUMN('по изворима и контима'!J:J),FALSE))</f>
        <v>0</v>
      </c>
    </row>
    <row r="488" spans="1:15" x14ac:dyDescent="0.25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69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40">
        <f t="shared" ref="N488" si="539">+IF(A488=0,0,"2016-plan")</f>
        <v>0</v>
      </c>
      <c r="O488" s="122">
        <f>IF(A488=0,0,+VLOOKUP($A488,'по изворима и контима'!$A$12:R$499,COLUMN('по изворима и контима'!K:K),FALSE))</f>
        <v>0</v>
      </c>
    </row>
    <row r="489" spans="1:15" x14ac:dyDescent="0.25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69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40">
        <f t="shared" ref="N489" si="541">+IF(A489=0,0,"2016-procena")</f>
        <v>0</v>
      </c>
      <c r="O489" s="122">
        <f>IF(A489=0,0,+VLOOKUP($A489,'по изворима и контима'!$A$12:R$499,COLUMN('по изворима и контима'!L:L),FALSE))</f>
        <v>0</v>
      </c>
    </row>
    <row r="490" spans="1:15" x14ac:dyDescent="0.25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69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40">
        <f t="shared" ref="N490" si="542">+IF(A490=0,0,"2017")</f>
        <v>0</v>
      </c>
      <c r="O490" s="122">
        <f>IF(A490=0,0,+VLOOKUP($A490,'по изворима и контима'!$A$12:R$499,COLUMN('по изворима и контима'!M:M),FALSE))</f>
        <v>0</v>
      </c>
    </row>
    <row r="491" spans="1:15" x14ac:dyDescent="0.25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69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40">
        <f t="shared" ref="N491" si="543">+IF(A491=0,0,"2018")</f>
        <v>0</v>
      </c>
      <c r="O491" s="122">
        <f>IF(C491=0,0,+VLOOKUP($A491,'по изворима и контима'!$A$12:R$499,COLUMN('по изворима и контима'!N:N),FALSE))</f>
        <v>0</v>
      </c>
    </row>
    <row r="492" spans="1:15" x14ac:dyDescent="0.25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69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40">
        <f t="shared" ref="N492" si="544">+IF(A492=0,0,"2019")</f>
        <v>0</v>
      </c>
      <c r="O492" s="122">
        <f>IF(C492=0,0,+VLOOKUP($A492,'по изворима и контима'!$A$12:R$499,COLUMN('по изворима и контима'!O:O),FALSE))</f>
        <v>0</v>
      </c>
    </row>
    <row r="493" spans="1:15" x14ac:dyDescent="0.25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69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40">
        <f t="shared" ref="N493" si="545">+IF(A493=0,0,"nakon 2019")</f>
        <v>0</v>
      </c>
      <c r="O493" s="122">
        <f>IF(C493=0,0,+VLOOKUP($A493,'по изворима и контима'!$A$12:R$499,COLUMN('по изворима и контима'!P:P),FALSE))</f>
        <v>0</v>
      </c>
    </row>
    <row r="494" spans="1:15" x14ac:dyDescent="0.25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69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40">
        <f t="shared" ref="N494" si="546">+IF(A494=0,0,"do 2015")</f>
        <v>0</v>
      </c>
      <c r="O494" s="122">
        <f>IF(A494=0,0,+VLOOKUP($A494,'по изворима и контима'!$A$12:L$499,COLUMN('по изворима и контима'!J:J),FALSE))</f>
        <v>0</v>
      </c>
    </row>
    <row r="495" spans="1:15" x14ac:dyDescent="0.25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69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40">
        <f t="shared" ref="N495" si="547">+IF(A495=0,0,"2016-plan")</f>
        <v>0</v>
      </c>
      <c r="O495" s="122">
        <f>IF(A495=0,0,+VLOOKUP($A495,'по изворима и контима'!$A$12:R$499,COLUMN('по изворима и контима'!K:K),FALSE))</f>
        <v>0</v>
      </c>
    </row>
    <row r="496" spans="1:15" x14ac:dyDescent="0.25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69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40">
        <f t="shared" ref="N496" si="548">+IF(A496=0,0,"2016-procena")</f>
        <v>0</v>
      </c>
      <c r="O496" s="122">
        <f>IF(A496=0,0,+VLOOKUP($A496,'по изворима и контима'!$A$12:R$499,COLUMN('по изворима и контима'!L:L),FALSE))</f>
        <v>0</v>
      </c>
    </row>
    <row r="497" spans="1:15" x14ac:dyDescent="0.25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69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40">
        <f t="shared" ref="N497" si="549">+IF(A497=0,0,"2017")</f>
        <v>0</v>
      </c>
      <c r="O497" s="122">
        <f>IF(A497=0,0,+VLOOKUP($A497,'по изворима и контима'!$A$12:R$499,COLUMN('по изворима и контима'!M:M),FALSE))</f>
        <v>0</v>
      </c>
    </row>
    <row r="498" spans="1:15" x14ac:dyDescent="0.25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69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40">
        <f t="shared" ref="N498" si="550">+IF(A498=0,0,"2018")</f>
        <v>0</v>
      </c>
      <c r="O498" s="122">
        <f>IF(C498=0,0,+VLOOKUP($A498,'по изворима и контима'!$A$12:R$499,COLUMN('по изворима и контима'!N:N),FALSE))</f>
        <v>0</v>
      </c>
    </row>
    <row r="499" spans="1:15" x14ac:dyDescent="0.25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69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40">
        <f t="shared" ref="N499" si="551">+IF(A499=0,0,"2019")</f>
        <v>0</v>
      </c>
      <c r="O499" s="122">
        <f>IF(C499=0,0,+VLOOKUP($A499,'по изворима и контима'!$A$12:R$499,COLUMN('по изворима и контима'!O:O),FALSE))</f>
        <v>0</v>
      </c>
    </row>
    <row r="500" spans="1:15" x14ac:dyDescent="0.25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69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40">
        <f t="shared" ref="N500" si="552">+IF(A500=0,0,"nakon 2019")</f>
        <v>0</v>
      </c>
      <c r="O500" s="122">
        <f>IF(C500=0,0,+VLOOKUP($A500,'по изворима и контима'!$A$12:R$499,COLUMN('по изворима и контима'!P:P),FALSE))</f>
        <v>0</v>
      </c>
    </row>
    <row r="501" spans="1:15" x14ac:dyDescent="0.25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69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40">
        <f t="shared" ref="N501" si="553">+IF(A501=0,0,"do 2015")</f>
        <v>0</v>
      </c>
      <c r="O501" s="122">
        <f>IF(A501=0,0,+VLOOKUP($A501,'по изворима и контима'!$A$12:L$499,COLUMN('по изворима и контима'!J:J),FALSE))</f>
        <v>0</v>
      </c>
    </row>
    <row r="502" spans="1:15" x14ac:dyDescent="0.25">
      <c r="A502">
        <f t="shared" ref="A502:A507" si="554"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69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40">
        <f t="shared" ref="N502" si="555">+IF(A502=0,0,"2016-plan")</f>
        <v>0</v>
      </c>
      <c r="O502" s="122">
        <f>IF(A502=0,0,+VLOOKUP($A502,'по изворима и контима'!$A$12:R$499,COLUMN('по изворима и контима'!K:K),FALSE))</f>
        <v>0</v>
      </c>
    </row>
    <row r="503" spans="1:15" x14ac:dyDescent="0.25">
      <c r="A503">
        <f t="shared" si="554"/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69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40">
        <f t="shared" ref="N503" si="556">+IF(A503=0,0,"2016-procena")</f>
        <v>0</v>
      </c>
      <c r="O503" s="122">
        <f>IF(A503=0,0,+VLOOKUP($A503,'по изворима и контима'!$A$12:R$499,COLUMN('по изворима и контима'!L:L),FALSE))</f>
        <v>0</v>
      </c>
    </row>
    <row r="504" spans="1:15" x14ac:dyDescent="0.25">
      <c r="A504">
        <f t="shared" si="554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69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40">
        <f t="shared" ref="N504" si="557">+IF(A504=0,0,"2017")</f>
        <v>0</v>
      </c>
      <c r="O504" s="122">
        <f>IF(A504=0,0,+VLOOKUP($A504,'по изворима и контима'!$A$12:R$499,COLUMN('по изворима и контима'!M:M),FALSE))</f>
        <v>0</v>
      </c>
    </row>
    <row r="505" spans="1:15" x14ac:dyDescent="0.25">
      <c r="A505">
        <f t="shared" si="554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69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40">
        <f t="shared" ref="N505" si="558">+IF(A505=0,0,"2018")</f>
        <v>0</v>
      </c>
      <c r="O505" s="122">
        <f>IF(C505=0,0,+VLOOKUP($A505,'по изворима и контима'!$A$12:R$499,COLUMN('по изворима и контима'!N:N),FALSE))</f>
        <v>0</v>
      </c>
    </row>
    <row r="506" spans="1:15" x14ac:dyDescent="0.25">
      <c r="A506">
        <f t="shared" si="554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69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40">
        <f t="shared" ref="N506" si="559">+IF(A506=0,0,"2019")</f>
        <v>0</v>
      </c>
      <c r="O506" s="122">
        <f>IF(C506=0,0,+VLOOKUP($A506,'по изворима и контима'!$A$12:R$499,COLUMN('по изворима и контима'!O:O),FALSE))</f>
        <v>0</v>
      </c>
    </row>
    <row r="507" spans="1:15" x14ac:dyDescent="0.25">
      <c r="A507">
        <f t="shared" si="554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69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40">
        <f t="shared" ref="N507" si="560">+IF(A507=0,0,"nakon 2019")</f>
        <v>0</v>
      </c>
      <c r="O507" s="122">
        <f>IF(C507=0,0,+VLOOKUP($A507,'по изворима и контима'!$A$12:R$499,COLUMN('по изворима и контима'!P:P),FALSE))</f>
        <v>0</v>
      </c>
    </row>
    <row r="508" spans="1:15" x14ac:dyDescent="0.25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69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40">
        <f t="shared" ref="N508" si="561">+IF(A508=0,0,"do 2015")</f>
        <v>0</v>
      </c>
      <c r="O508" s="122">
        <f>IF(A508=0,0,+VLOOKUP($A508,'по изворима и контима'!$A$12:L$499,COLUMN('по изворима и контима'!J:J),FALSE))</f>
        <v>0</v>
      </c>
    </row>
    <row r="509" spans="1:15" x14ac:dyDescent="0.25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69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40">
        <f t="shared" ref="N509" si="563">+IF(A509=0,0,"2016-plan")</f>
        <v>0</v>
      </c>
      <c r="O509" s="122">
        <f>IF(A509=0,0,+VLOOKUP($A509,'по изворима и контима'!$A$12:R$499,COLUMN('по изворима и контима'!K:K),FALSE))</f>
        <v>0</v>
      </c>
    </row>
    <row r="510" spans="1:15" x14ac:dyDescent="0.25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69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40">
        <f t="shared" ref="N510" si="564">+IF(A510=0,0,"2016-procena")</f>
        <v>0</v>
      </c>
      <c r="O510" s="122">
        <f>IF(A510=0,0,+VLOOKUP($A510,'по изворима и контима'!$A$12:R$499,COLUMN('по изворима и контима'!L:L),FALSE))</f>
        <v>0</v>
      </c>
    </row>
    <row r="511" spans="1:15" x14ac:dyDescent="0.25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69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40">
        <f t="shared" ref="N511" si="565">+IF(A511=0,0,"2017")</f>
        <v>0</v>
      </c>
      <c r="O511" s="122">
        <f>IF(A511=0,0,+VLOOKUP($A511,'по изворима и контима'!$A$12:R$499,COLUMN('по изворима и контима'!M:M),FALSE))</f>
        <v>0</v>
      </c>
    </row>
    <row r="512" spans="1:15" x14ac:dyDescent="0.25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69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40">
        <f t="shared" ref="N512" si="566">+IF(A512=0,0,"2018")</f>
        <v>0</v>
      </c>
      <c r="O512" s="122">
        <f>IF(C512=0,0,+VLOOKUP($A512,'по изворима и контима'!$A$12:R$499,COLUMN('по изворима и контима'!N:N),FALSE))</f>
        <v>0</v>
      </c>
    </row>
    <row r="513" spans="1:15" x14ac:dyDescent="0.25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69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40">
        <f t="shared" ref="N513" si="567">+IF(A513=0,0,"2019")</f>
        <v>0</v>
      </c>
      <c r="O513" s="122">
        <f>IF(C513=0,0,+VLOOKUP($A513,'по изворима и контима'!$A$12:R$499,COLUMN('по изворима и контима'!O:O),FALSE))</f>
        <v>0</v>
      </c>
    </row>
    <row r="514" spans="1:15" x14ac:dyDescent="0.25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69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40">
        <f t="shared" ref="N514" si="568">+IF(A514=0,0,"nakon 2019")</f>
        <v>0</v>
      </c>
      <c r="O514" s="122">
        <f>IF(C514=0,0,+VLOOKUP($A514,'по изворима и контима'!$A$12:R$499,COLUMN('по изворима и контима'!P:P),FALSE))</f>
        <v>0</v>
      </c>
    </row>
    <row r="515" spans="1:15" x14ac:dyDescent="0.25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69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40">
        <f t="shared" ref="N515" si="569">+IF(A515=0,0,"do 2015")</f>
        <v>0</v>
      </c>
      <c r="O515" s="122">
        <f>IF(A515=0,0,+VLOOKUP($A515,'по изворима и контима'!$A$12:L$499,COLUMN('по изворима и контима'!J:J),FALSE))</f>
        <v>0</v>
      </c>
    </row>
    <row r="516" spans="1:15" x14ac:dyDescent="0.25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69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40">
        <f t="shared" ref="N516" si="570">+IF(A516=0,0,"2016-plan")</f>
        <v>0</v>
      </c>
      <c r="O516" s="122">
        <f>IF(A516=0,0,+VLOOKUP($A516,'по изворима и контима'!$A$12:R$499,COLUMN('по изворима и контима'!K:K),FALSE))</f>
        <v>0</v>
      </c>
    </row>
    <row r="517" spans="1:15" x14ac:dyDescent="0.25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69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40">
        <f t="shared" ref="N517" si="572">+IF(A517=0,0,"2016-procena")</f>
        <v>0</v>
      </c>
      <c r="O517" s="122">
        <f>IF(A517=0,0,+VLOOKUP($A517,'по изворима и контима'!$A$12:R$499,COLUMN('по изворима и контима'!L:L),FALSE))</f>
        <v>0</v>
      </c>
    </row>
    <row r="518" spans="1:15" x14ac:dyDescent="0.25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69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40">
        <f t="shared" ref="N518" si="573">+IF(A518=0,0,"2017")</f>
        <v>0</v>
      </c>
      <c r="O518" s="122">
        <f>IF(A518=0,0,+VLOOKUP($A518,'по изворима и контима'!$A$12:R$499,COLUMN('по изворима и контима'!M:M),FALSE))</f>
        <v>0</v>
      </c>
    </row>
    <row r="519" spans="1:15" x14ac:dyDescent="0.25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69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40">
        <f t="shared" ref="N519" si="574">+IF(A519=0,0,"2018")</f>
        <v>0</v>
      </c>
      <c r="O519" s="122">
        <f>IF(C519=0,0,+VLOOKUP($A519,'по изворима и контима'!$A$12:R$499,COLUMN('по изворима и контима'!N:N),FALSE))</f>
        <v>0</v>
      </c>
    </row>
    <row r="520" spans="1:15" x14ac:dyDescent="0.25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69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40">
        <f t="shared" ref="N520" si="576">+IF(A520=0,0,"2019")</f>
        <v>0</v>
      </c>
      <c r="O520" s="122">
        <f>IF(C520=0,0,+VLOOKUP($A520,'по изворима и контима'!$A$12:R$499,COLUMN('по изворима и контима'!O:O),FALSE))</f>
        <v>0</v>
      </c>
    </row>
    <row r="521" spans="1:15" x14ac:dyDescent="0.25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69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40">
        <f t="shared" ref="N521" si="577">+IF(A521=0,0,"nakon 2019")</f>
        <v>0</v>
      </c>
      <c r="O521" s="122">
        <f>IF(C521=0,0,+VLOOKUP($A521,'по изворима и контима'!$A$12:R$499,COLUMN('по изворима и контима'!P:P),FALSE))</f>
        <v>0</v>
      </c>
    </row>
    <row r="522" spans="1:15" x14ac:dyDescent="0.25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69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40">
        <f t="shared" ref="N522" si="578">+IF(A522=0,0,"do 2015")</f>
        <v>0</v>
      </c>
      <c r="O522" s="122">
        <f>IF(A522=0,0,+VLOOKUP($A522,'по изворима и контима'!$A$12:L$499,COLUMN('по изворима и контима'!J:J),FALSE))</f>
        <v>0</v>
      </c>
    </row>
    <row r="523" spans="1:15" x14ac:dyDescent="0.25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69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40">
        <f t="shared" ref="N523" si="579">+IF(A523=0,0,"2016-plan")</f>
        <v>0</v>
      </c>
      <c r="O523" s="122">
        <f>IF(A523=0,0,+VLOOKUP($A523,'по изворима и контима'!$A$12:R$499,COLUMN('по изворима и контима'!K:K),FALSE))</f>
        <v>0</v>
      </c>
    </row>
    <row r="524" spans="1:15" x14ac:dyDescent="0.25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69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40">
        <f t="shared" ref="N524" si="580">+IF(A524=0,0,"2016-procena")</f>
        <v>0</v>
      </c>
      <c r="O524" s="122">
        <f>IF(A524=0,0,+VLOOKUP($A524,'по изворима и контима'!$A$12:R$499,COLUMN('по изворима и контима'!L:L),FALSE))</f>
        <v>0</v>
      </c>
    </row>
    <row r="525" spans="1:15" x14ac:dyDescent="0.25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69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40">
        <f t="shared" ref="N525" si="581">+IF(A525=0,0,"2017")</f>
        <v>0</v>
      </c>
      <c r="O525" s="122">
        <f>IF(A525=0,0,+VLOOKUP($A525,'по изворима и контима'!$A$12:R$499,COLUMN('по изворима и контима'!M:M),FALSE))</f>
        <v>0</v>
      </c>
    </row>
    <row r="526" spans="1:15" x14ac:dyDescent="0.25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69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40">
        <f t="shared" ref="N526" si="582">+IF(A526=0,0,"2018")</f>
        <v>0</v>
      </c>
      <c r="O526" s="122">
        <f>IF(C526=0,0,+VLOOKUP($A526,'по изворима и контима'!$A$12:R$499,COLUMN('по изворима и контима'!N:N),FALSE))</f>
        <v>0</v>
      </c>
    </row>
    <row r="527" spans="1:15" x14ac:dyDescent="0.25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69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40">
        <f t="shared" ref="N527" si="583">+IF(A527=0,0,"2019")</f>
        <v>0</v>
      </c>
      <c r="O527" s="122">
        <f>IF(C527=0,0,+VLOOKUP($A527,'по изворима и контима'!$A$12:R$499,COLUMN('по изворима и контима'!O:O),FALSE))</f>
        <v>0</v>
      </c>
    </row>
    <row r="528" spans="1:15" x14ac:dyDescent="0.25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69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40">
        <f t="shared" ref="N528" si="584">+IF(A528=0,0,"nakon 2019")</f>
        <v>0</v>
      </c>
      <c r="O528" s="122">
        <f>IF(C528=0,0,+VLOOKUP($A528,'по изворима и контима'!$A$12:R$499,COLUMN('по изворима и контима'!P:P),FALSE))</f>
        <v>0</v>
      </c>
    </row>
    <row r="529" spans="1:15" x14ac:dyDescent="0.25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69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40">
        <f t="shared" ref="N529" si="585">+IF(A529=0,0,"do 2015")</f>
        <v>0</v>
      </c>
      <c r="O529" s="122">
        <f>IF(A529=0,0,+VLOOKUP($A529,'по изворима и контима'!$A$12:L$499,COLUMN('по изворима и контима'!J:J),FALSE))</f>
        <v>0</v>
      </c>
    </row>
    <row r="530" spans="1:15" x14ac:dyDescent="0.25">
      <c r="A530">
        <f t="shared" ref="A530:A535" si="586"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69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40">
        <f t="shared" ref="N530" si="587">+IF(A530=0,0,"2016-plan")</f>
        <v>0</v>
      </c>
      <c r="O530" s="122">
        <f>IF(A530=0,0,+VLOOKUP($A530,'по изворима и контима'!$A$12:R$499,COLUMN('по изворима и контима'!K:K),FALSE))</f>
        <v>0</v>
      </c>
    </row>
    <row r="531" spans="1:15" x14ac:dyDescent="0.25">
      <c r="A531">
        <f t="shared" si="586"/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69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40">
        <f t="shared" ref="N531" si="588">+IF(A531=0,0,"2016-procena")</f>
        <v>0</v>
      </c>
      <c r="O531" s="122">
        <f>IF(A531=0,0,+VLOOKUP($A531,'по изворима и контима'!$A$12:R$499,COLUMN('по изворима и контима'!L:L),FALSE))</f>
        <v>0</v>
      </c>
    </row>
    <row r="532" spans="1:15" x14ac:dyDescent="0.25">
      <c r="A532">
        <f t="shared" si="586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69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40">
        <f t="shared" ref="N532" si="589">+IF(A532=0,0,"2017")</f>
        <v>0</v>
      </c>
      <c r="O532" s="122">
        <f>IF(A532=0,0,+VLOOKUP($A532,'по изворима и контима'!$A$12:R$499,COLUMN('по изворима и контима'!M:M),FALSE))</f>
        <v>0</v>
      </c>
    </row>
    <row r="533" spans="1:15" x14ac:dyDescent="0.25">
      <c r="A533">
        <f t="shared" si="586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69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40">
        <f t="shared" ref="N533" si="590">+IF(A533=0,0,"2018")</f>
        <v>0</v>
      </c>
      <c r="O533" s="122">
        <f>IF(C533=0,0,+VLOOKUP($A533,'по изворима и контима'!$A$12:R$499,COLUMN('по изворима и контима'!N:N),FALSE))</f>
        <v>0</v>
      </c>
    </row>
    <row r="534" spans="1:15" x14ac:dyDescent="0.25">
      <c r="A534">
        <f t="shared" si="586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69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40">
        <f t="shared" ref="N534" si="591">+IF(A534=0,0,"2019")</f>
        <v>0</v>
      </c>
      <c r="O534" s="122">
        <f>IF(C534=0,0,+VLOOKUP($A534,'по изворима и контима'!$A$12:R$499,COLUMN('по изворима и контима'!O:O),FALSE))</f>
        <v>0</v>
      </c>
    </row>
    <row r="535" spans="1:15" x14ac:dyDescent="0.25">
      <c r="A535">
        <f t="shared" si="586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69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40">
        <f t="shared" ref="N535" si="592">+IF(A535=0,0,"nakon 2019")</f>
        <v>0</v>
      </c>
      <c r="O535" s="122">
        <f>IF(C535=0,0,+VLOOKUP($A535,'по изворима и контима'!$A$12:R$499,COLUMN('по изворима и контима'!P:P),FALSE))</f>
        <v>0</v>
      </c>
    </row>
    <row r="536" spans="1:15" x14ac:dyDescent="0.25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69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40">
        <f t="shared" ref="N536" si="593">+IF(A536=0,0,"do 2015")</f>
        <v>0</v>
      </c>
      <c r="O536" s="122">
        <f>IF(A536=0,0,+VLOOKUP($A536,'по изворима и контима'!$A$12:L$499,COLUMN('по изворима и контима'!J:J),FALSE))</f>
        <v>0</v>
      </c>
    </row>
    <row r="537" spans="1:15" x14ac:dyDescent="0.25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69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40">
        <f t="shared" ref="N537" si="595">+IF(A537=0,0,"2016-plan")</f>
        <v>0</v>
      </c>
      <c r="O537" s="122">
        <f>IF(A537=0,0,+VLOOKUP($A537,'по изворима и контима'!$A$12:R$499,COLUMN('по изворима и контима'!K:K),FALSE))</f>
        <v>0</v>
      </c>
    </row>
    <row r="538" spans="1:15" x14ac:dyDescent="0.25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69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40">
        <f t="shared" ref="N538" si="596">+IF(A538=0,0,"2016-procena")</f>
        <v>0</v>
      </c>
      <c r="O538" s="122">
        <f>IF(A538=0,0,+VLOOKUP($A538,'по изворима и контима'!$A$12:R$499,COLUMN('по изворима и контима'!L:L),FALSE))</f>
        <v>0</v>
      </c>
    </row>
    <row r="539" spans="1:15" x14ac:dyDescent="0.25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69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40">
        <f t="shared" ref="N539" si="597">+IF(A539=0,0,"2017")</f>
        <v>0</v>
      </c>
      <c r="O539" s="122">
        <f>IF(A539=0,0,+VLOOKUP($A539,'по изворима и контима'!$A$12:R$499,COLUMN('по изворима и контима'!M:M),FALSE))</f>
        <v>0</v>
      </c>
    </row>
    <row r="540" spans="1:15" x14ac:dyDescent="0.25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69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40">
        <f t="shared" ref="N540" si="598">+IF(A540=0,0,"2018")</f>
        <v>0</v>
      </c>
      <c r="O540" s="122">
        <f>IF(C540=0,0,+VLOOKUP($A540,'по изворима и контима'!$A$12:R$499,COLUMN('по изворима и контима'!N:N),FALSE))</f>
        <v>0</v>
      </c>
    </row>
    <row r="541" spans="1:15" x14ac:dyDescent="0.25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69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40">
        <f t="shared" ref="N541" si="599">+IF(A541=0,0,"2019")</f>
        <v>0</v>
      </c>
      <c r="O541" s="122">
        <f>IF(C541=0,0,+VLOOKUP($A541,'по изворима и контима'!$A$12:R$499,COLUMN('по изворима и контима'!O:O),FALSE))</f>
        <v>0</v>
      </c>
    </row>
    <row r="542" spans="1:15" x14ac:dyDescent="0.25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69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40">
        <f t="shared" ref="N542" si="600">+IF(A542=0,0,"nakon 2019")</f>
        <v>0</v>
      </c>
      <c r="O542" s="122">
        <f>IF(C542=0,0,+VLOOKUP($A542,'по изворима и контима'!$A$12:R$499,COLUMN('по изворима и контима'!P:P),FALSE))</f>
        <v>0</v>
      </c>
    </row>
    <row r="543" spans="1:15" x14ac:dyDescent="0.25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69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40">
        <f t="shared" ref="N543" si="601">+IF(A543=0,0,"do 2015")</f>
        <v>0</v>
      </c>
      <c r="O543" s="122">
        <f>IF(A543=0,0,+VLOOKUP($A543,'по изворима и контима'!$A$12:L$499,COLUMN('по изворима и контима'!J:J),FALSE))</f>
        <v>0</v>
      </c>
    </row>
    <row r="544" spans="1:15" x14ac:dyDescent="0.25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69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40">
        <f t="shared" ref="N544" si="602">+IF(A544=0,0,"2016-plan")</f>
        <v>0</v>
      </c>
      <c r="O544" s="122">
        <f>IF(A544=0,0,+VLOOKUP($A544,'по изворима и контима'!$A$12:R$499,COLUMN('по изворима и контима'!K:K),FALSE))</f>
        <v>0</v>
      </c>
    </row>
    <row r="545" spans="1:15" x14ac:dyDescent="0.25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69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40">
        <f t="shared" ref="N545" si="604">+IF(A545=0,0,"2016-procena")</f>
        <v>0</v>
      </c>
      <c r="O545" s="122">
        <f>IF(A545=0,0,+VLOOKUP($A545,'по изворима и контима'!$A$12:R$499,COLUMN('по изворима и контима'!L:L),FALSE))</f>
        <v>0</v>
      </c>
    </row>
    <row r="546" spans="1:15" x14ac:dyDescent="0.25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69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40">
        <f t="shared" ref="N546" si="605">+IF(A546=0,0,"2017")</f>
        <v>0</v>
      </c>
      <c r="O546" s="122">
        <f>IF(A546=0,0,+VLOOKUP($A546,'по изворима и контима'!$A$12:R$499,COLUMN('по изворима и контима'!M:M),FALSE))</f>
        <v>0</v>
      </c>
    </row>
    <row r="547" spans="1:15" x14ac:dyDescent="0.25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69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40">
        <f t="shared" ref="N547" si="606">+IF(A547=0,0,"2018")</f>
        <v>0</v>
      </c>
      <c r="O547" s="122">
        <f>IF(C547=0,0,+VLOOKUP($A547,'по изворима и контима'!$A$12:R$499,COLUMN('по изворима и контима'!N:N),FALSE))</f>
        <v>0</v>
      </c>
    </row>
    <row r="548" spans="1:15" x14ac:dyDescent="0.25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69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40">
        <f t="shared" ref="N548" si="607">+IF(A548=0,0,"2019")</f>
        <v>0</v>
      </c>
      <c r="O548" s="122">
        <f>IF(C548=0,0,+VLOOKUP($A548,'по изворима и контима'!$A$12:R$499,COLUMN('по изворима и контима'!O:O),FALSE))</f>
        <v>0</v>
      </c>
    </row>
    <row r="549" spans="1:15" x14ac:dyDescent="0.25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69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40">
        <f t="shared" ref="N549" si="608">+IF(A549=0,0,"nakon 2019")</f>
        <v>0</v>
      </c>
      <c r="O549" s="122">
        <f>IF(C549=0,0,+VLOOKUP($A549,'по изворима и контима'!$A$12:R$499,COLUMN('по изворима и контима'!P:P),FALSE))</f>
        <v>0</v>
      </c>
    </row>
    <row r="550" spans="1:15" x14ac:dyDescent="0.25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69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40">
        <f t="shared" ref="N550" si="609">+IF(A550=0,0,"do 2015")</f>
        <v>0</v>
      </c>
      <c r="O550" s="122">
        <f>IF(A550=0,0,+VLOOKUP($A550,'по изворима и контима'!$A$12:L$499,COLUMN('по изворима и контима'!J:J),FALSE))</f>
        <v>0</v>
      </c>
    </row>
    <row r="551" spans="1:15" x14ac:dyDescent="0.25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69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40">
        <f t="shared" ref="N551" si="610">+IF(A551=0,0,"2016-plan")</f>
        <v>0</v>
      </c>
      <c r="O551" s="122">
        <f>IF(A551=0,0,+VLOOKUP($A551,'по изворима и контима'!$A$12:R$499,COLUMN('по изворима и контима'!K:K),FALSE))</f>
        <v>0</v>
      </c>
    </row>
    <row r="552" spans="1:15" x14ac:dyDescent="0.25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69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40">
        <f t="shared" ref="N552" si="611">+IF(A552=0,0,"2016-procena")</f>
        <v>0</v>
      </c>
      <c r="O552" s="122">
        <f>IF(A552=0,0,+VLOOKUP($A552,'по изворима и контима'!$A$12:R$499,COLUMN('по изворима и контима'!L:L),FALSE))</f>
        <v>0</v>
      </c>
    </row>
    <row r="553" spans="1:15" x14ac:dyDescent="0.25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69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40">
        <f t="shared" ref="N553" si="612">+IF(A553=0,0,"2017")</f>
        <v>0</v>
      </c>
      <c r="O553" s="122">
        <f>IF(A553=0,0,+VLOOKUP($A553,'по изворима и контима'!$A$12:R$499,COLUMN('по изворима и контима'!M:M),FALSE))</f>
        <v>0</v>
      </c>
    </row>
    <row r="554" spans="1:15" x14ac:dyDescent="0.25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69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40">
        <f t="shared" ref="N554" si="613">+IF(A554=0,0,"2018")</f>
        <v>0</v>
      </c>
      <c r="O554" s="122">
        <f>IF(C554=0,0,+VLOOKUP($A554,'по изворима и контима'!$A$12:R$499,COLUMN('по изворима и контима'!N:N),FALSE))</f>
        <v>0</v>
      </c>
    </row>
    <row r="555" spans="1:15" x14ac:dyDescent="0.25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69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40">
        <f t="shared" ref="N555" si="614">+IF(A555=0,0,"2019")</f>
        <v>0</v>
      </c>
      <c r="O555" s="122">
        <f>IF(C555=0,0,+VLOOKUP($A555,'по изворима и контима'!$A$12:R$499,COLUMN('по изворима и контима'!O:O),FALSE))</f>
        <v>0</v>
      </c>
    </row>
    <row r="556" spans="1:15" x14ac:dyDescent="0.25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69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40">
        <f t="shared" ref="N556" si="615">+IF(A556=0,0,"nakon 2019")</f>
        <v>0</v>
      </c>
      <c r="O556" s="122">
        <f>IF(C556=0,0,+VLOOKUP($A556,'по изворима и контима'!$A$12:R$499,COLUMN('по изворима и контима'!P:P),FALSE))</f>
        <v>0</v>
      </c>
    </row>
    <row r="557" spans="1:15" x14ac:dyDescent="0.25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69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40">
        <f t="shared" ref="N557" si="616">+IF(A557=0,0,"do 2015")</f>
        <v>0</v>
      </c>
      <c r="O557" s="122">
        <f>IF(A557=0,0,+VLOOKUP($A557,'по изворима и контима'!$A$12:L$499,COLUMN('по изворима и контима'!J:J),FALSE))</f>
        <v>0</v>
      </c>
    </row>
    <row r="558" spans="1:15" x14ac:dyDescent="0.25">
      <c r="A558">
        <f t="shared" ref="A558:A563" si="617"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69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40">
        <f t="shared" ref="N558" si="618">+IF(A558=0,0,"2016-plan")</f>
        <v>0</v>
      </c>
      <c r="O558" s="122">
        <f>IF(A558=0,0,+VLOOKUP($A558,'по изворима и контима'!$A$12:R$499,COLUMN('по изворима и контима'!K:K),FALSE))</f>
        <v>0</v>
      </c>
    </row>
    <row r="559" spans="1:15" x14ac:dyDescent="0.25">
      <c r="A559">
        <f t="shared" si="617"/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69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40">
        <f t="shared" ref="N559" si="619">+IF(A559=0,0,"2016-procena")</f>
        <v>0</v>
      </c>
      <c r="O559" s="122">
        <f>IF(A559=0,0,+VLOOKUP($A559,'по изворима и контима'!$A$12:R$499,COLUMN('по изворима и контима'!L:L),FALSE))</f>
        <v>0</v>
      </c>
    </row>
    <row r="560" spans="1:15" x14ac:dyDescent="0.25">
      <c r="A560">
        <f t="shared" si="617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69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40">
        <f t="shared" ref="N560" si="620">+IF(A560=0,0,"2017")</f>
        <v>0</v>
      </c>
      <c r="O560" s="122">
        <f>IF(A560=0,0,+VLOOKUP($A560,'по изворима и контима'!$A$12:R$499,COLUMN('по изворима и контима'!M:M),FALSE))</f>
        <v>0</v>
      </c>
    </row>
    <row r="561" spans="1:15" x14ac:dyDescent="0.25">
      <c r="A561">
        <f t="shared" si="617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69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40">
        <f t="shared" ref="N561" si="621">+IF(A561=0,0,"2018")</f>
        <v>0</v>
      </c>
      <c r="O561" s="122">
        <f>IF(C561=0,0,+VLOOKUP($A561,'по изворима и контима'!$A$12:R$499,COLUMN('по изворима и контима'!N:N),FALSE))</f>
        <v>0</v>
      </c>
    </row>
    <row r="562" spans="1:15" x14ac:dyDescent="0.25">
      <c r="A562">
        <f t="shared" si="617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69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40">
        <f t="shared" ref="N562" si="622">+IF(A562=0,0,"2019")</f>
        <v>0</v>
      </c>
      <c r="O562" s="122">
        <f>IF(C562=0,0,+VLOOKUP($A562,'по изворима и контима'!$A$12:R$499,COLUMN('по изворима и контима'!O:O),FALSE))</f>
        <v>0</v>
      </c>
    </row>
    <row r="563" spans="1:15" x14ac:dyDescent="0.25">
      <c r="A563">
        <f t="shared" si="617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69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40">
        <f t="shared" ref="N563" si="623">+IF(A563=0,0,"nakon 2019")</f>
        <v>0</v>
      </c>
      <c r="O563" s="122">
        <f>IF(C563=0,0,+VLOOKUP($A563,'по изворима и контима'!$A$12:R$499,COLUMN('по изворима и контима'!P:P),FALSE))</f>
        <v>0</v>
      </c>
    </row>
    <row r="564" spans="1:15" x14ac:dyDescent="0.25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69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40">
        <f t="shared" ref="N564" si="624">+IF(A564=0,0,"do 2015")</f>
        <v>0</v>
      </c>
      <c r="O564" s="122">
        <f>IF(A564=0,0,+VLOOKUP($A564,'по изворима и контима'!$A$12:L$499,COLUMN('по изворима и контима'!J:J),FALSE))</f>
        <v>0</v>
      </c>
    </row>
    <row r="565" spans="1:15" x14ac:dyDescent="0.25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69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40">
        <f t="shared" ref="N565" si="626">+IF(A565=0,0,"2016-plan")</f>
        <v>0</v>
      </c>
      <c r="O565" s="122">
        <f>IF(A565=0,0,+VLOOKUP($A565,'по изворима и контима'!$A$12:R$499,COLUMN('по изворима и контима'!K:K),FALSE))</f>
        <v>0</v>
      </c>
    </row>
    <row r="566" spans="1:15" x14ac:dyDescent="0.25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69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40">
        <f t="shared" ref="N566" si="627">+IF(A566=0,0,"2016-procena")</f>
        <v>0</v>
      </c>
      <c r="O566" s="122">
        <f>IF(A566=0,0,+VLOOKUP($A566,'по изворима и контима'!$A$12:R$499,COLUMN('по изворима и контима'!L:L),FALSE))</f>
        <v>0</v>
      </c>
    </row>
    <row r="567" spans="1:15" x14ac:dyDescent="0.25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69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40">
        <f t="shared" ref="N567" si="628">+IF(A567=0,0,"2017")</f>
        <v>0</v>
      </c>
      <c r="O567" s="122">
        <f>IF(A567=0,0,+VLOOKUP($A567,'по изворима и контима'!$A$12:R$499,COLUMN('по изворима и контима'!M:M),FALSE))</f>
        <v>0</v>
      </c>
    </row>
    <row r="568" spans="1:15" x14ac:dyDescent="0.25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69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40">
        <f t="shared" ref="N568" si="629">+IF(A568=0,0,"2018")</f>
        <v>0</v>
      </c>
      <c r="O568" s="122">
        <f>IF(C568=0,0,+VLOOKUP($A568,'по изворима и контима'!$A$12:R$499,COLUMN('по изворима и контима'!N:N),FALSE))</f>
        <v>0</v>
      </c>
    </row>
    <row r="569" spans="1:15" x14ac:dyDescent="0.25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69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40">
        <f t="shared" ref="N569" si="630">+IF(A569=0,0,"2019")</f>
        <v>0</v>
      </c>
      <c r="O569" s="122">
        <f>IF(C569=0,0,+VLOOKUP($A569,'по изворима и контима'!$A$12:R$499,COLUMN('по изворима и контима'!O:O),FALSE))</f>
        <v>0</v>
      </c>
    </row>
    <row r="570" spans="1:15" x14ac:dyDescent="0.25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69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40">
        <f t="shared" ref="N570" si="631">+IF(A570=0,0,"nakon 2019")</f>
        <v>0</v>
      </c>
      <c r="O570" s="122">
        <f>IF(C570=0,0,+VLOOKUP($A570,'по изворима и контима'!$A$12:R$499,COLUMN('по изворима и контима'!P:P),FALSE))</f>
        <v>0</v>
      </c>
    </row>
    <row r="571" spans="1:15" x14ac:dyDescent="0.25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69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40">
        <f t="shared" ref="N571" si="632">+IF(A571=0,0,"do 2015")</f>
        <v>0</v>
      </c>
      <c r="O571" s="122">
        <f>IF(A571=0,0,+VLOOKUP($A571,'по изворима и контима'!$A$12:L$499,COLUMN('по изворима и контима'!J:J),FALSE))</f>
        <v>0</v>
      </c>
    </row>
    <row r="572" spans="1:15" x14ac:dyDescent="0.25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69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40">
        <f t="shared" ref="N572" si="633">+IF(A572=0,0,"2016-plan")</f>
        <v>0</v>
      </c>
      <c r="O572" s="122">
        <f>IF(A572=0,0,+VLOOKUP($A572,'по изворима и контима'!$A$12:R$499,COLUMN('по изворима и контима'!K:K),FALSE))</f>
        <v>0</v>
      </c>
    </row>
    <row r="573" spans="1:15" x14ac:dyDescent="0.25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69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40">
        <f t="shared" ref="N573" si="635">+IF(A573=0,0,"2016-procena")</f>
        <v>0</v>
      </c>
      <c r="O573" s="122">
        <f>IF(A573=0,0,+VLOOKUP($A573,'по изворима и контима'!$A$12:R$499,COLUMN('по изворима и контима'!L:L),FALSE))</f>
        <v>0</v>
      </c>
    </row>
    <row r="574" spans="1:15" x14ac:dyDescent="0.25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69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40">
        <f t="shared" ref="N574" si="636">+IF(A574=0,0,"2017")</f>
        <v>0</v>
      </c>
      <c r="O574" s="122">
        <f>IF(A574=0,0,+VLOOKUP($A574,'по изворима и контима'!$A$12:R$499,COLUMN('по изворима и контима'!M:M),FALSE))</f>
        <v>0</v>
      </c>
    </row>
    <row r="575" spans="1:15" x14ac:dyDescent="0.25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69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40">
        <f t="shared" ref="N575" si="637">+IF(A575=0,0,"2018")</f>
        <v>0</v>
      </c>
      <c r="O575" s="122">
        <f>IF(C575=0,0,+VLOOKUP($A575,'по изворима и контима'!$A$12:R$499,COLUMN('по изворима и контима'!N:N),FALSE))</f>
        <v>0</v>
      </c>
    </row>
    <row r="576" spans="1:15" x14ac:dyDescent="0.25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69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40">
        <f t="shared" ref="N576" si="638">+IF(A576=0,0,"2019")</f>
        <v>0</v>
      </c>
      <c r="O576" s="122">
        <f>IF(C576=0,0,+VLOOKUP($A576,'по изворима и контима'!$A$12:R$499,COLUMN('по изворима и контима'!O:O),FALSE))</f>
        <v>0</v>
      </c>
    </row>
    <row r="577" spans="1:15" x14ac:dyDescent="0.25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69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40">
        <f t="shared" ref="N577" si="639">+IF(A577=0,0,"nakon 2019")</f>
        <v>0</v>
      </c>
      <c r="O577" s="122">
        <f>IF(C577=0,0,+VLOOKUP($A577,'по изворима и контима'!$A$12:R$499,COLUMN('по изворима и контима'!P:P),FALSE))</f>
        <v>0</v>
      </c>
    </row>
    <row r="578" spans="1:15" x14ac:dyDescent="0.25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69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40">
        <f t="shared" ref="N578" si="640">+IF(A578=0,0,"do 2015")</f>
        <v>0</v>
      </c>
      <c r="O578" s="122">
        <f>IF(A578=0,0,+VLOOKUP($A578,'по изворима и контима'!$A$12:L$499,COLUMN('по изворима и контима'!J:J),FALSE))</f>
        <v>0</v>
      </c>
    </row>
    <row r="579" spans="1:15" x14ac:dyDescent="0.25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69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40">
        <f t="shared" ref="N579" si="641">+IF(A579=0,0,"2016-plan")</f>
        <v>0</v>
      </c>
      <c r="O579" s="122">
        <f>IF(A579=0,0,+VLOOKUP($A579,'по изворима и контима'!$A$12:R$499,COLUMN('по изворима и контима'!K:K),FALSE))</f>
        <v>0</v>
      </c>
    </row>
    <row r="580" spans="1:15" x14ac:dyDescent="0.25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69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40">
        <f t="shared" ref="N580" si="642">+IF(A580=0,0,"2016-procena")</f>
        <v>0</v>
      </c>
      <c r="O580" s="122">
        <f>IF(A580=0,0,+VLOOKUP($A580,'по изворима и контима'!$A$12:R$499,COLUMN('по изворима и контима'!L:L),FALSE))</f>
        <v>0</v>
      </c>
    </row>
    <row r="581" spans="1:15" x14ac:dyDescent="0.25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69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40">
        <f t="shared" ref="N581" si="643">+IF(A581=0,0,"2017")</f>
        <v>0</v>
      </c>
      <c r="O581" s="122">
        <f>IF(A581=0,0,+VLOOKUP($A581,'по изворима и контима'!$A$12:R$499,COLUMN('по изворима и контима'!M:M),FALSE))</f>
        <v>0</v>
      </c>
    </row>
    <row r="582" spans="1:15" x14ac:dyDescent="0.25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69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40">
        <f t="shared" ref="N582" si="644">+IF(A582=0,0,"2018")</f>
        <v>0</v>
      </c>
      <c r="O582" s="122">
        <f>IF(C582=0,0,+VLOOKUP($A582,'по изворима и контима'!$A$12:R$499,COLUMN('по изворима и контима'!N:N),FALSE))</f>
        <v>0</v>
      </c>
    </row>
    <row r="583" spans="1:15" x14ac:dyDescent="0.25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69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40">
        <f t="shared" ref="N583" si="645">+IF(A583=0,0,"2019")</f>
        <v>0</v>
      </c>
      <c r="O583" s="122">
        <f>IF(C583=0,0,+VLOOKUP($A583,'по изворима и контима'!$A$12:R$499,COLUMN('по изворима и контима'!O:O),FALSE))</f>
        <v>0</v>
      </c>
    </row>
    <row r="584" spans="1:15" x14ac:dyDescent="0.25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69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40">
        <f t="shared" ref="N584" si="647">+IF(A584=0,0,"nakon 2019")</f>
        <v>0</v>
      </c>
      <c r="O584" s="122">
        <f>IF(C584=0,0,+VLOOKUP($A584,'по изворима и контима'!$A$12:R$499,COLUMN('по изворима и контима'!P:P),FALSE))</f>
        <v>0</v>
      </c>
    </row>
    <row r="585" spans="1:15" x14ac:dyDescent="0.25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69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40">
        <f t="shared" ref="N585" si="648">+IF(A585=0,0,"do 2015")</f>
        <v>0</v>
      </c>
      <c r="O585" s="122">
        <f>IF(A585=0,0,+VLOOKUP($A585,'по изворима и контима'!$A$12:L$499,COLUMN('по изворима и контима'!J:J),FALSE))</f>
        <v>0</v>
      </c>
    </row>
    <row r="586" spans="1:15" x14ac:dyDescent="0.25">
      <c r="A586">
        <f t="shared" ref="A586:A591" si="649"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69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40">
        <f t="shared" ref="N586" si="650">+IF(A586=0,0,"2016-plan")</f>
        <v>0</v>
      </c>
      <c r="O586" s="122">
        <f>IF(A586=0,0,+VLOOKUP($A586,'по изворима и контима'!$A$12:R$499,COLUMN('по изворима и контима'!K:K),FALSE))</f>
        <v>0</v>
      </c>
    </row>
    <row r="587" spans="1:15" x14ac:dyDescent="0.25">
      <c r="A587">
        <f t="shared" si="649"/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69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40">
        <f t="shared" ref="N587" si="651">+IF(A587=0,0,"2016-procena")</f>
        <v>0</v>
      </c>
      <c r="O587" s="122">
        <f>IF(A587=0,0,+VLOOKUP($A587,'по изворима и контима'!$A$12:R$499,COLUMN('по изворима и контима'!L:L),FALSE))</f>
        <v>0</v>
      </c>
    </row>
    <row r="588" spans="1:15" x14ac:dyDescent="0.25">
      <c r="A588">
        <f t="shared" si="649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69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40">
        <f t="shared" ref="N588" si="652">+IF(A588=0,0,"2017")</f>
        <v>0</v>
      </c>
      <c r="O588" s="122">
        <f>IF(A588=0,0,+VLOOKUP($A588,'по изворима и контима'!$A$12:R$499,COLUMN('по изворима и контима'!M:M),FALSE))</f>
        <v>0</v>
      </c>
    </row>
    <row r="589" spans="1:15" x14ac:dyDescent="0.25">
      <c r="A589">
        <f t="shared" si="649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69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40">
        <f t="shared" ref="N589" si="653">+IF(A589=0,0,"2018")</f>
        <v>0</v>
      </c>
      <c r="O589" s="122">
        <f>IF(C589=0,0,+VLOOKUP($A589,'по изворима и контима'!$A$12:R$499,COLUMN('по изворима и контима'!N:N),FALSE))</f>
        <v>0</v>
      </c>
    </row>
    <row r="590" spans="1:15" x14ac:dyDescent="0.25">
      <c r="A590">
        <f t="shared" si="649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69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40">
        <f t="shared" ref="N590" si="654">+IF(A590=0,0,"2019")</f>
        <v>0</v>
      </c>
      <c r="O590" s="122">
        <f>IF(C590=0,0,+VLOOKUP($A590,'по изворима и контима'!$A$12:R$499,COLUMN('по изворима и контима'!O:O),FALSE))</f>
        <v>0</v>
      </c>
    </row>
    <row r="591" spans="1:15" x14ac:dyDescent="0.25">
      <c r="A591">
        <f t="shared" si="649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69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40">
        <f t="shared" ref="N591" si="655">+IF(A591=0,0,"nakon 2019")</f>
        <v>0</v>
      </c>
      <c r="O591" s="122">
        <f>IF(C591=0,0,+VLOOKUP($A591,'по изворима и контима'!$A$12:R$499,COLUMN('по изворима и контима'!P:P),FALSE))</f>
        <v>0</v>
      </c>
    </row>
    <row r="592" spans="1:15" x14ac:dyDescent="0.25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69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40">
        <f t="shared" ref="N592" si="656">+IF(A592=0,0,"do 2015")</f>
        <v>0</v>
      </c>
      <c r="O592" s="122">
        <f>IF(A592=0,0,+VLOOKUP($A592,'по изворима и контима'!$A$12:L$499,COLUMN('по изворима и контима'!J:J),FALSE))</f>
        <v>0</v>
      </c>
    </row>
    <row r="593" spans="1:15" x14ac:dyDescent="0.25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69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40">
        <f t="shared" ref="N593" si="658">+IF(A593=0,0,"2016-plan")</f>
        <v>0</v>
      </c>
      <c r="O593" s="122">
        <f>IF(A593=0,0,+VLOOKUP($A593,'по изворима и контима'!$A$12:R$499,COLUMN('по изворима и контима'!K:K),FALSE))</f>
        <v>0</v>
      </c>
    </row>
    <row r="594" spans="1:15" x14ac:dyDescent="0.25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69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40">
        <f t="shared" ref="N594" si="659">+IF(A594=0,0,"2016-procena")</f>
        <v>0</v>
      </c>
      <c r="O594" s="122">
        <f>IF(A594=0,0,+VLOOKUP($A594,'по изворима и контима'!$A$12:R$499,COLUMN('по изворима и контима'!L:L),FALSE))</f>
        <v>0</v>
      </c>
    </row>
    <row r="595" spans="1:15" x14ac:dyDescent="0.25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69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40">
        <f t="shared" ref="N595" si="660">+IF(A595=0,0,"2017")</f>
        <v>0</v>
      </c>
      <c r="O595" s="122">
        <f>IF(A595=0,0,+VLOOKUP($A595,'по изворима и контима'!$A$12:R$499,COLUMN('по изворима и контима'!M:M),FALSE))</f>
        <v>0</v>
      </c>
    </row>
    <row r="596" spans="1:15" x14ac:dyDescent="0.25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69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40">
        <f t="shared" ref="N596" si="661">+IF(A596=0,0,"2018")</f>
        <v>0</v>
      </c>
      <c r="O596" s="122">
        <f>IF(C596=0,0,+VLOOKUP($A596,'по изворима и контима'!$A$12:R$499,COLUMN('по изворима и контима'!N:N),FALSE))</f>
        <v>0</v>
      </c>
    </row>
    <row r="597" spans="1:15" x14ac:dyDescent="0.25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69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40">
        <f t="shared" ref="N597" si="662">+IF(A597=0,0,"2019")</f>
        <v>0</v>
      </c>
      <c r="O597" s="122">
        <f>IF(C597=0,0,+VLOOKUP($A597,'по изворима и контима'!$A$12:R$499,COLUMN('по изворима и контима'!O:O),FALSE))</f>
        <v>0</v>
      </c>
    </row>
    <row r="598" spans="1:15" x14ac:dyDescent="0.25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69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40">
        <f t="shared" ref="N598" si="663">+IF(A598=0,0,"nakon 2019")</f>
        <v>0</v>
      </c>
      <c r="O598" s="122">
        <f>IF(C598=0,0,+VLOOKUP($A598,'по изворима и контима'!$A$12:R$499,COLUMN('по изворима и контима'!P:P),FALSE))</f>
        <v>0</v>
      </c>
    </row>
    <row r="599" spans="1:15" x14ac:dyDescent="0.25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69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40">
        <f t="shared" ref="N599" si="664">+IF(A599=0,0,"do 2015")</f>
        <v>0</v>
      </c>
      <c r="O599" s="122">
        <f>IF(A599=0,0,+VLOOKUP($A599,'по изворима и контима'!$A$12:L$499,COLUMN('по изворима и контима'!J:J),FALSE))</f>
        <v>0</v>
      </c>
    </row>
    <row r="600" spans="1:15" x14ac:dyDescent="0.25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69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40">
        <f t="shared" ref="N600" si="665">+IF(A600=0,0,"2016-plan")</f>
        <v>0</v>
      </c>
      <c r="O600" s="122">
        <f>IF(A600=0,0,+VLOOKUP($A600,'по изворима и контима'!$A$12:R$499,COLUMN('по изворима и контима'!K:K),FALSE))</f>
        <v>0</v>
      </c>
    </row>
    <row r="601" spans="1:15" x14ac:dyDescent="0.25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69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40">
        <f t="shared" ref="N601" si="667">+IF(A601=0,0,"2016-procena")</f>
        <v>0</v>
      </c>
      <c r="O601" s="122">
        <f>IF(A601=0,0,+VLOOKUP($A601,'по изворима и контима'!$A$12:R$499,COLUMN('по изворима и контима'!L:L),FALSE))</f>
        <v>0</v>
      </c>
    </row>
    <row r="602" spans="1:15" x14ac:dyDescent="0.25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69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40">
        <f t="shared" ref="N602" si="668">+IF(A602=0,0,"2017")</f>
        <v>0</v>
      </c>
      <c r="O602" s="122">
        <f>IF(A602=0,0,+VLOOKUP($A602,'по изворима и контима'!$A$12:R$499,COLUMN('по изворима и контима'!M:M),FALSE))</f>
        <v>0</v>
      </c>
    </row>
    <row r="603" spans="1:15" x14ac:dyDescent="0.25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69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40">
        <f t="shared" ref="N603" si="669">+IF(A603=0,0,"2018")</f>
        <v>0</v>
      </c>
      <c r="O603" s="122">
        <f>IF(C603=0,0,+VLOOKUP($A603,'по изворима и контима'!$A$12:R$499,COLUMN('по изворима и контима'!N:N),FALSE))</f>
        <v>0</v>
      </c>
    </row>
    <row r="604" spans="1:15" x14ac:dyDescent="0.25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69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40">
        <f t="shared" ref="N604" si="670">+IF(A604=0,0,"2019")</f>
        <v>0</v>
      </c>
      <c r="O604" s="122">
        <f>IF(C604=0,0,+VLOOKUP($A604,'по изворима и контима'!$A$12:R$499,COLUMN('по изворима и контима'!O:O),FALSE))</f>
        <v>0</v>
      </c>
    </row>
    <row r="605" spans="1:15" x14ac:dyDescent="0.25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69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40">
        <f t="shared" ref="N605" si="671">+IF(A605=0,0,"nakon 2019")</f>
        <v>0</v>
      </c>
      <c r="O605" s="122">
        <f>IF(C605=0,0,+VLOOKUP($A605,'по изворима и контима'!$A$12:R$499,COLUMN('по изворима и контима'!P:P),FALSE))</f>
        <v>0</v>
      </c>
    </row>
    <row r="606" spans="1:15" x14ac:dyDescent="0.25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69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40">
        <f t="shared" ref="N606" si="672">+IF(A606=0,0,"do 2015")</f>
        <v>0</v>
      </c>
      <c r="O606" s="122">
        <f>IF(A606=0,0,+VLOOKUP($A606,'по изворима и контима'!$A$12:L$499,COLUMN('по изворима и контима'!J:J),FALSE))</f>
        <v>0</v>
      </c>
    </row>
    <row r="607" spans="1:15" x14ac:dyDescent="0.25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69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40">
        <f t="shared" ref="N607" si="673">+IF(A607=0,0,"2016-plan")</f>
        <v>0</v>
      </c>
      <c r="O607" s="122">
        <f>IF(A607=0,0,+VLOOKUP($A607,'по изворима и контима'!$A$12:R$499,COLUMN('по изворима и контима'!K:K),FALSE))</f>
        <v>0</v>
      </c>
    </row>
    <row r="608" spans="1:15" x14ac:dyDescent="0.25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69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40">
        <f t="shared" ref="N608" si="674">+IF(A608=0,0,"2016-procena")</f>
        <v>0</v>
      </c>
      <c r="O608" s="122">
        <f>IF(A608=0,0,+VLOOKUP($A608,'по изворима и контима'!$A$12:R$499,COLUMN('по изворима и контима'!L:L),FALSE))</f>
        <v>0</v>
      </c>
    </row>
    <row r="609" spans="1:15" x14ac:dyDescent="0.25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69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40">
        <f t="shared" ref="N609" si="675">+IF(A609=0,0,"2017")</f>
        <v>0</v>
      </c>
      <c r="O609" s="122">
        <f>IF(A609=0,0,+VLOOKUP($A609,'по изворима и контима'!$A$12:R$499,COLUMN('по изворима и контима'!M:M),FALSE))</f>
        <v>0</v>
      </c>
    </row>
    <row r="610" spans="1:15" x14ac:dyDescent="0.25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69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40">
        <f t="shared" ref="N610" si="676">+IF(A610=0,0,"2018")</f>
        <v>0</v>
      </c>
      <c r="O610" s="122">
        <f>IF(C610=0,0,+VLOOKUP($A610,'по изворима и контима'!$A$12:R$499,COLUMN('по изворима и контима'!N:N),FALSE))</f>
        <v>0</v>
      </c>
    </row>
    <row r="611" spans="1:15" x14ac:dyDescent="0.25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69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40">
        <f t="shared" ref="N611" si="677">+IF(A611=0,0,"2019")</f>
        <v>0</v>
      </c>
      <c r="O611" s="122">
        <f>IF(C611=0,0,+VLOOKUP($A611,'по изворима и контима'!$A$12:R$499,COLUMN('по изворима и контима'!O:O),FALSE))</f>
        <v>0</v>
      </c>
    </row>
    <row r="612" spans="1:15" x14ac:dyDescent="0.25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69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40">
        <f t="shared" ref="N612" si="678">+IF(A612=0,0,"nakon 2019")</f>
        <v>0</v>
      </c>
      <c r="O612" s="122">
        <f>IF(C612=0,0,+VLOOKUP($A612,'по изворима и контима'!$A$12:R$499,COLUMN('по изворима и контима'!P:P),FALSE))</f>
        <v>0</v>
      </c>
    </row>
    <row r="613" spans="1:15" x14ac:dyDescent="0.25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69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40">
        <f t="shared" ref="N613" si="679">+IF(A613=0,0,"do 2015")</f>
        <v>0</v>
      </c>
      <c r="O613" s="122">
        <f>IF(A613=0,0,+VLOOKUP($A613,'по изворима и контима'!$A$12:L$499,COLUMN('по изворима и контима'!J:J),FALSE))</f>
        <v>0</v>
      </c>
    </row>
    <row r="614" spans="1:15" x14ac:dyDescent="0.25">
      <c r="A614">
        <f t="shared" ref="A614:A619" si="680"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69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40">
        <f t="shared" ref="N614" si="681">+IF(A614=0,0,"2016-plan")</f>
        <v>0</v>
      </c>
      <c r="O614" s="122">
        <f>IF(A614=0,0,+VLOOKUP($A614,'по изворима и контима'!$A$12:R$499,COLUMN('по изворима и контима'!K:K),FALSE))</f>
        <v>0</v>
      </c>
    </row>
    <row r="615" spans="1:15" x14ac:dyDescent="0.25">
      <c r="A615">
        <f t="shared" si="680"/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69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40">
        <f t="shared" ref="N615" si="682">+IF(A615=0,0,"2016-procena")</f>
        <v>0</v>
      </c>
      <c r="O615" s="122">
        <f>IF(A615=0,0,+VLOOKUP($A615,'по изворима и контима'!$A$12:R$499,COLUMN('по изворима и контима'!L:L),FALSE))</f>
        <v>0</v>
      </c>
    </row>
    <row r="616" spans="1:15" x14ac:dyDescent="0.25">
      <c r="A616">
        <f t="shared" si="680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69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40">
        <f t="shared" ref="N616" si="683">+IF(A616=0,0,"2017")</f>
        <v>0</v>
      </c>
      <c r="O616" s="122">
        <f>IF(A616=0,0,+VLOOKUP($A616,'по изворима и контима'!$A$12:R$499,COLUMN('по изворима и контима'!M:M),FALSE))</f>
        <v>0</v>
      </c>
    </row>
    <row r="617" spans="1:15" x14ac:dyDescent="0.25">
      <c r="A617">
        <f t="shared" si="680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69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40">
        <f t="shared" ref="N617" si="684">+IF(A617=0,0,"2018")</f>
        <v>0</v>
      </c>
      <c r="O617" s="122">
        <f>IF(C617=0,0,+VLOOKUP($A617,'по изворима и контима'!$A$12:R$499,COLUMN('по изворима и контима'!N:N),FALSE))</f>
        <v>0</v>
      </c>
    </row>
    <row r="618" spans="1:15" x14ac:dyDescent="0.25">
      <c r="A618">
        <f t="shared" si="680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69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40">
        <f t="shared" ref="N618" si="685">+IF(A618=0,0,"2019")</f>
        <v>0</v>
      </c>
      <c r="O618" s="122">
        <f>IF(C618=0,0,+VLOOKUP($A618,'по изворима и контима'!$A$12:R$499,COLUMN('по изворима и контима'!O:O),FALSE))</f>
        <v>0</v>
      </c>
    </row>
    <row r="619" spans="1:15" x14ac:dyDescent="0.25">
      <c r="A619">
        <f t="shared" si="680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69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40">
        <f t="shared" ref="N619" si="686">+IF(A619=0,0,"nakon 2019")</f>
        <v>0</v>
      </c>
      <c r="O619" s="122">
        <f>IF(C619=0,0,+VLOOKUP($A619,'по изворима и контима'!$A$12:R$499,COLUMN('по изворима и контима'!P:P),FALSE))</f>
        <v>0</v>
      </c>
    </row>
    <row r="620" spans="1:15" x14ac:dyDescent="0.25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69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40">
        <f t="shared" ref="N620" si="687">+IF(A620=0,0,"do 2015")</f>
        <v>0</v>
      </c>
      <c r="O620" s="122">
        <f>IF(A620=0,0,+VLOOKUP($A620,'по изворима и контима'!$A$12:L$499,COLUMN('по изворима и контима'!J:J),FALSE))</f>
        <v>0</v>
      </c>
    </row>
    <row r="621" spans="1:15" x14ac:dyDescent="0.25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69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40">
        <f t="shared" ref="N621" si="689">+IF(A621=0,0,"2016-plan")</f>
        <v>0</v>
      </c>
      <c r="O621" s="122">
        <f>IF(A621=0,0,+VLOOKUP($A621,'по изворима и контима'!$A$12:R$499,COLUMN('по изворима и контима'!K:K),FALSE))</f>
        <v>0</v>
      </c>
    </row>
    <row r="622" spans="1:15" x14ac:dyDescent="0.25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69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40">
        <f t="shared" ref="N622" si="690">+IF(A622=0,0,"2016-procena")</f>
        <v>0</v>
      </c>
      <c r="O622" s="122">
        <f>IF(A622=0,0,+VLOOKUP($A622,'по изворима и контима'!$A$12:R$499,COLUMN('по изворима и контима'!L:L),FALSE))</f>
        <v>0</v>
      </c>
    </row>
    <row r="623" spans="1:15" x14ac:dyDescent="0.25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69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40">
        <f t="shared" ref="N623" si="691">+IF(A623=0,0,"2017")</f>
        <v>0</v>
      </c>
      <c r="O623" s="122">
        <f>IF(A623=0,0,+VLOOKUP($A623,'по изворима и контима'!$A$12:R$499,COLUMN('по изворима и контима'!M:M),FALSE))</f>
        <v>0</v>
      </c>
    </row>
    <row r="624" spans="1:15" x14ac:dyDescent="0.25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69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40">
        <f t="shared" ref="N624" si="692">+IF(A624=0,0,"2018")</f>
        <v>0</v>
      </c>
      <c r="O624" s="122">
        <f>IF(C624=0,0,+VLOOKUP($A624,'по изворима и контима'!$A$12:R$499,COLUMN('по изворима и контима'!N:N),FALSE))</f>
        <v>0</v>
      </c>
    </row>
    <row r="625" spans="1:15" x14ac:dyDescent="0.25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69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40">
        <f t="shared" ref="N625" si="693">+IF(A625=0,0,"2019")</f>
        <v>0</v>
      </c>
      <c r="O625" s="122">
        <f>IF(C625=0,0,+VLOOKUP($A625,'по изворима и контима'!$A$12:R$499,COLUMN('по изворима и контима'!O:O),FALSE))</f>
        <v>0</v>
      </c>
    </row>
    <row r="626" spans="1:15" x14ac:dyDescent="0.25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69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40">
        <f t="shared" ref="N626" si="694">+IF(A626=0,0,"nakon 2019")</f>
        <v>0</v>
      </c>
      <c r="O626" s="122">
        <f>IF(C626=0,0,+VLOOKUP($A626,'по изворима и контима'!$A$12:R$499,COLUMN('по изворима и контима'!P:P),FALSE))</f>
        <v>0</v>
      </c>
    </row>
    <row r="627" spans="1:15" x14ac:dyDescent="0.25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69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40">
        <f t="shared" ref="N627" si="695">+IF(A627=0,0,"do 2015")</f>
        <v>0</v>
      </c>
      <c r="O627" s="122">
        <f>IF(A627=0,0,+VLOOKUP($A627,'по изворима и контима'!$A$12:L$499,COLUMN('по изворима и контима'!J:J),FALSE))</f>
        <v>0</v>
      </c>
    </row>
    <row r="628" spans="1:15" x14ac:dyDescent="0.25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69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40">
        <f t="shared" ref="N628" si="696">+IF(A628=0,0,"2016-plan")</f>
        <v>0</v>
      </c>
      <c r="O628" s="122">
        <f>IF(A628=0,0,+VLOOKUP($A628,'по изворима и контима'!$A$12:R$499,COLUMN('по изворима и контима'!K:K),FALSE))</f>
        <v>0</v>
      </c>
    </row>
    <row r="629" spans="1:15" x14ac:dyDescent="0.25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69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40">
        <f t="shared" ref="N629" si="698">+IF(A629=0,0,"2016-procena")</f>
        <v>0</v>
      </c>
      <c r="O629" s="122">
        <f>IF(A629=0,0,+VLOOKUP($A629,'по изворима и контима'!$A$12:R$499,COLUMN('по изворима и контима'!L:L),FALSE))</f>
        <v>0</v>
      </c>
    </row>
    <row r="630" spans="1:15" x14ac:dyDescent="0.25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69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40">
        <f t="shared" ref="N630" si="699">+IF(A630=0,0,"2017")</f>
        <v>0</v>
      </c>
      <c r="O630" s="122">
        <f>IF(A630=0,0,+VLOOKUP($A630,'по изворима и контима'!$A$12:R$499,COLUMN('по изворима и контима'!M:M),FALSE))</f>
        <v>0</v>
      </c>
    </row>
    <row r="631" spans="1:15" x14ac:dyDescent="0.25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69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40">
        <f t="shared" ref="N631" si="700">+IF(A631=0,0,"2018")</f>
        <v>0</v>
      </c>
      <c r="O631" s="122">
        <f>IF(C631=0,0,+VLOOKUP($A631,'по изворима и контима'!$A$12:R$499,COLUMN('по изворима и контима'!N:N),FALSE))</f>
        <v>0</v>
      </c>
    </row>
    <row r="632" spans="1:15" x14ac:dyDescent="0.25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69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40">
        <f t="shared" ref="N632" si="701">+IF(A632=0,0,"2019")</f>
        <v>0</v>
      </c>
      <c r="O632" s="122">
        <f>IF(C632=0,0,+VLOOKUP($A632,'по изворима и контима'!$A$12:R$499,COLUMN('по изворима и контима'!O:O),FALSE))</f>
        <v>0</v>
      </c>
    </row>
    <row r="633" spans="1:15" x14ac:dyDescent="0.25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69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40">
        <f t="shared" ref="N633" si="702">+IF(A633=0,0,"nakon 2019")</f>
        <v>0</v>
      </c>
      <c r="O633" s="122">
        <f>IF(C633=0,0,+VLOOKUP($A633,'по изворима и контима'!$A$12:R$499,COLUMN('по изворима и контима'!P:P),FALSE))</f>
        <v>0</v>
      </c>
    </row>
    <row r="634" spans="1:15" x14ac:dyDescent="0.25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69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40">
        <f t="shared" ref="N634" si="703">+IF(A634=0,0,"do 2015")</f>
        <v>0</v>
      </c>
      <c r="O634" s="122">
        <f>IF(A634=0,0,+VLOOKUP($A634,'по изворима и контима'!$A$12:L$499,COLUMN('по изворима и контима'!J:J),FALSE))</f>
        <v>0</v>
      </c>
    </row>
    <row r="635" spans="1:15" x14ac:dyDescent="0.25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69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40">
        <f t="shared" ref="N635" si="704">+IF(A635=0,0,"2016-plan")</f>
        <v>0</v>
      </c>
      <c r="O635" s="122">
        <f>IF(A635=0,0,+VLOOKUP($A635,'по изворима и контима'!$A$12:R$499,COLUMN('по изворима и контима'!K:K),FALSE))</f>
        <v>0</v>
      </c>
    </row>
    <row r="636" spans="1:15" x14ac:dyDescent="0.25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69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40">
        <f t="shared" ref="N636" si="705">+IF(A636=0,0,"2016-procena")</f>
        <v>0</v>
      </c>
      <c r="O636" s="122">
        <f>IF(A636=0,0,+VLOOKUP($A636,'по изворима и контима'!$A$12:R$499,COLUMN('по изворима и контима'!L:L),FALSE))</f>
        <v>0</v>
      </c>
    </row>
    <row r="637" spans="1:15" x14ac:dyDescent="0.25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69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40">
        <f t="shared" ref="N637" si="706">+IF(A637=0,0,"2017")</f>
        <v>0</v>
      </c>
      <c r="O637" s="122">
        <f>IF(A637=0,0,+VLOOKUP($A637,'по изворима и контима'!$A$12:R$499,COLUMN('по изворима и контима'!M:M),FALSE))</f>
        <v>0</v>
      </c>
    </row>
    <row r="638" spans="1:15" x14ac:dyDescent="0.25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69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40">
        <f t="shared" ref="N638" si="707">+IF(A638=0,0,"2018")</f>
        <v>0</v>
      </c>
      <c r="O638" s="122">
        <f>IF(C638=0,0,+VLOOKUP($A638,'по изворима и контима'!$A$12:R$499,COLUMN('по изворима и контима'!N:N),FALSE))</f>
        <v>0</v>
      </c>
    </row>
    <row r="639" spans="1:15" x14ac:dyDescent="0.25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69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40">
        <f t="shared" ref="N639" si="708">+IF(A639=0,0,"2019")</f>
        <v>0</v>
      </c>
      <c r="O639" s="122">
        <f>IF(C639=0,0,+VLOOKUP($A639,'по изворима и контима'!$A$12:R$499,COLUMN('по изворима и контима'!O:O),FALSE))</f>
        <v>0</v>
      </c>
    </row>
    <row r="640" spans="1:15" x14ac:dyDescent="0.25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69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40">
        <f t="shared" ref="N640" si="709">+IF(A640=0,0,"nakon 2019")</f>
        <v>0</v>
      </c>
      <c r="O640" s="122">
        <f>IF(C640=0,0,+VLOOKUP($A640,'по изворима и контима'!$A$12:R$499,COLUMN('по изворима и контима'!P:P),FALSE))</f>
        <v>0</v>
      </c>
    </row>
    <row r="641" spans="1:15" x14ac:dyDescent="0.25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69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40">
        <f t="shared" ref="N641" si="710">+IF(A641=0,0,"do 2015")</f>
        <v>0</v>
      </c>
      <c r="O641" s="122">
        <f>IF(A641=0,0,+VLOOKUP($A641,'по изворима и контима'!$A$12:L$499,COLUMN('по изворима и контима'!J:J),FALSE))</f>
        <v>0</v>
      </c>
    </row>
    <row r="642" spans="1:15" x14ac:dyDescent="0.25">
      <c r="A642">
        <f t="shared" ref="A642:A647" si="711"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69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40">
        <f t="shared" ref="N642" si="712">+IF(A642=0,0,"2016-plan")</f>
        <v>0</v>
      </c>
      <c r="O642" s="122">
        <f>IF(A642=0,0,+VLOOKUP($A642,'по изворима и контима'!$A$12:R$499,COLUMN('по изворима и контима'!K:K),FALSE))</f>
        <v>0</v>
      </c>
    </row>
    <row r="643" spans="1:15" x14ac:dyDescent="0.25">
      <c r="A643">
        <f t="shared" si="711"/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69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40">
        <f t="shared" ref="N643" si="713">+IF(A643=0,0,"2016-procena")</f>
        <v>0</v>
      </c>
      <c r="O643" s="122">
        <f>IF(A643=0,0,+VLOOKUP($A643,'по изворима и контима'!$A$12:R$499,COLUMN('по изворима и контима'!L:L),FALSE))</f>
        <v>0</v>
      </c>
    </row>
    <row r="644" spans="1:15" x14ac:dyDescent="0.25">
      <c r="A644">
        <f t="shared" si="711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69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40">
        <f t="shared" ref="N644" si="714">+IF(A644=0,0,"2017")</f>
        <v>0</v>
      </c>
      <c r="O644" s="122">
        <f>IF(A644=0,0,+VLOOKUP($A644,'по изворима и контима'!$A$12:R$499,COLUMN('по изворима и контима'!M:M),FALSE))</f>
        <v>0</v>
      </c>
    </row>
    <row r="645" spans="1:15" x14ac:dyDescent="0.25">
      <c r="A645">
        <f t="shared" si="711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69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40">
        <f t="shared" ref="N645" si="715">+IF(A645=0,0,"2018")</f>
        <v>0</v>
      </c>
      <c r="O645" s="122">
        <f>IF(C645=0,0,+VLOOKUP($A645,'по изворима и контима'!$A$12:R$499,COLUMN('по изворима и контима'!N:N),FALSE))</f>
        <v>0</v>
      </c>
    </row>
    <row r="646" spans="1:15" x14ac:dyDescent="0.25">
      <c r="A646">
        <f t="shared" si="711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69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40">
        <f t="shared" ref="N646" si="716">+IF(A646=0,0,"2019")</f>
        <v>0</v>
      </c>
      <c r="O646" s="122">
        <f>IF(C646=0,0,+VLOOKUP($A646,'по изворима и контима'!$A$12:R$499,COLUMN('по изворима и контима'!O:O),FALSE))</f>
        <v>0</v>
      </c>
    </row>
    <row r="647" spans="1:15" x14ac:dyDescent="0.25">
      <c r="A647">
        <f t="shared" si="711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69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40">
        <f t="shared" ref="N647" si="717">+IF(A647=0,0,"nakon 2019")</f>
        <v>0</v>
      </c>
      <c r="O647" s="122">
        <f>IF(C647=0,0,+VLOOKUP($A647,'по изворима и контима'!$A$12:R$499,COLUMN('по изворима и контима'!P:P),FALSE))</f>
        <v>0</v>
      </c>
    </row>
    <row r="648" spans="1:15" x14ac:dyDescent="0.25">
      <c r="O648" s="140"/>
    </row>
    <row r="649" spans="1:15" x14ac:dyDescent="0.25">
      <c r="O649" s="140"/>
    </row>
    <row r="650" spans="1:15" x14ac:dyDescent="0.25">
      <c r="O650" s="140"/>
    </row>
    <row r="651" spans="1:15" x14ac:dyDescent="0.25">
      <c r="O651" s="140"/>
    </row>
    <row r="652" spans="1:15" x14ac:dyDescent="0.25">
      <c r="O652" s="140"/>
    </row>
    <row r="653" spans="1:15" x14ac:dyDescent="0.25">
      <c r="O653" s="140"/>
    </row>
    <row r="654" spans="1:15" x14ac:dyDescent="0.25">
      <c r="O654" s="140"/>
    </row>
    <row r="655" spans="1:15" x14ac:dyDescent="0.25">
      <c r="O655" s="140"/>
    </row>
    <row r="656" spans="1:15" x14ac:dyDescent="0.25">
      <c r="O656" s="140"/>
    </row>
    <row r="657" spans="15:15" x14ac:dyDescent="0.25">
      <c r="O657" s="140"/>
    </row>
    <row r="658" spans="15:15" x14ac:dyDescent="0.25">
      <c r="O658" s="140"/>
    </row>
    <row r="659" spans="15:15" x14ac:dyDescent="0.25">
      <c r="O659" s="140"/>
    </row>
    <row r="660" spans="15:15" x14ac:dyDescent="0.25">
      <c r="O660" s="140"/>
    </row>
    <row r="661" spans="15:15" x14ac:dyDescent="0.25">
      <c r="O661" s="140"/>
    </row>
    <row r="662" spans="15:15" x14ac:dyDescent="0.25">
      <c r="O662" s="140"/>
    </row>
    <row r="663" spans="15:15" x14ac:dyDescent="0.25">
      <c r="O663" s="140"/>
    </row>
    <row r="664" spans="15:15" x14ac:dyDescent="0.25">
      <c r="O664" s="140"/>
    </row>
    <row r="665" spans="15:15" x14ac:dyDescent="0.25">
      <c r="O665" s="140"/>
    </row>
    <row r="666" spans="15:15" x14ac:dyDescent="0.25">
      <c r="O666" s="140"/>
    </row>
    <row r="667" spans="15:15" x14ac:dyDescent="0.25">
      <c r="O667" s="140"/>
    </row>
    <row r="668" spans="15:15" x14ac:dyDescent="0.25">
      <c r="O668" s="140"/>
    </row>
    <row r="669" spans="15:15" x14ac:dyDescent="0.25">
      <c r="O669" s="140"/>
    </row>
    <row r="670" spans="15:15" x14ac:dyDescent="0.25">
      <c r="O670" s="140"/>
    </row>
    <row r="671" spans="15:15" x14ac:dyDescent="0.25">
      <c r="O671" s="140"/>
    </row>
    <row r="672" spans="15:15" x14ac:dyDescent="0.25">
      <c r="O672" s="140"/>
    </row>
    <row r="673" spans="15:15" x14ac:dyDescent="0.25">
      <c r="O673" s="140"/>
    </row>
    <row r="674" spans="15:15" x14ac:dyDescent="0.25">
      <c r="O674" s="140"/>
    </row>
    <row r="675" spans="15:15" x14ac:dyDescent="0.25">
      <c r="O675" s="140"/>
    </row>
    <row r="676" spans="15:15" x14ac:dyDescent="0.25">
      <c r="O676" s="140"/>
    </row>
    <row r="677" spans="15:15" x14ac:dyDescent="0.25">
      <c r="O677" s="140"/>
    </row>
    <row r="678" spans="15:15" x14ac:dyDescent="0.25">
      <c r="O678" s="140"/>
    </row>
    <row r="679" spans="15:15" x14ac:dyDescent="0.25">
      <c r="O679" s="140"/>
    </row>
    <row r="680" spans="15:15" x14ac:dyDescent="0.25">
      <c r="O680" s="140"/>
    </row>
    <row r="681" spans="15:15" x14ac:dyDescent="0.25">
      <c r="O681" s="140"/>
    </row>
    <row r="682" spans="15:15" x14ac:dyDescent="0.25">
      <c r="O682" s="140"/>
    </row>
    <row r="683" spans="15:15" x14ac:dyDescent="0.25">
      <c r="O683" s="140"/>
    </row>
    <row r="684" spans="15:15" x14ac:dyDescent="0.25">
      <c r="O684" s="140"/>
    </row>
    <row r="685" spans="15:15" x14ac:dyDescent="0.25">
      <c r="O685" s="140"/>
    </row>
    <row r="686" spans="15:15" x14ac:dyDescent="0.25">
      <c r="O686" s="140"/>
    </row>
    <row r="687" spans="15:15" x14ac:dyDescent="0.25">
      <c r="O687" s="140"/>
    </row>
    <row r="688" spans="15:15" x14ac:dyDescent="0.25">
      <c r="O688" s="140"/>
    </row>
    <row r="689" spans="15:15" x14ac:dyDescent="0.25">
      <c r="O689" s="140"/>
    </row>
    <row r="690" spans="15:15" x14ac:dyDescent="0.25">
      <c r="O690" s="140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5" x14ac:dyDescent="0.25"/>
  <cols>
    <col min="1" max="1" width="9.140625" style="126"/>
    <col min="2" max="2" width="38.7109375" customWidth="1"/>
  </cols>
  <sheetData>
    <row r="2" spans="1:2" x14ac:dyDescent="0.25">
      <c r="A2" s="126">
        <v>1</v>
      </c>
      <c r="B2" t="s">
        <v>800</v>
      </c>
    </row>
    <row r="3" spans="1:2" x14ac:dyDescent="0.25">
      <c r="A3" s="126">
        <v>2</v>
      </c>
      <c r="B3" t="s">
        <v>802</v>
      </c>
    </row>
    <row r="4" spans="1:2" x14ac:dyDescent="0.25">
      <c r="A4" s="126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workbookViewId="0">
      <selection activeCell="A2" sqref="A2:XFD2"/>
    </sheetView>
  </sheetViews>
  <sheetFormatPr defaultRowHeight="15" x14ac:dyDescent="0.2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 x14ac:dyDescent="0.25">
      <c r="A2" s="172"/>
      <c r="B2" s="172"/>
      <c r="C2" s="172"/>
      <c r="D2" s="1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6"/>
  <sheetViews>
    <sheetView topLeftCell="E2" zoomScale="80" zoomScaleNormal="80" workbookViewId="0">
      <selection activeCell="N23" sqref="N23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7" width="16" style="65" customWidth="1"/>
    <col min="18" max="18" width="22.42578125" style="65" customWidth="1"/>
    <col min="19" max="19" width="19" style="65" customWidth="1"/>
    <col min="20" max="20" width="12" style="65" customWidth="1"/>
    <col min="21" max="21" width="20.5703125" style="65" customWidth="1"/>
    <col min="22" max="22" width="14.5703125" style="65" customWidth="1"/>
    <col min="23" max="23" width="13" style="65" customWidth="1"/>
    <col min="24" max="16384" width="9.140625" style="65"/>
  </cols>
  <sheetData>
    <row r="1" spans="1:23" ht="24" customHeight="1" thickBot="1" x14ac:dyDescent="0.25">
      <c r="A1" s="225" t="s">
        <v>729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173"/>
    </row>
    <row r="2" spans="1:23" ht="18.75" thickBot="1" x14ac:dyDescent="0.25">
      <c r="A2" s="237" t="s">
        <v>779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174"/>
    </row>
    <row r="3" spans="1:23" ht="15" thickBot="1" x14ac:dyDescent="0.25">
      <c r="A3" s="233" t="s">
        <v>456</v>
      </c>
      <c r="B3" s="234"/>
      <c r="C3" s="234"/>
      <c r="D3" s="234"/>
      <c r="E3" s="171"/>
      <c r="F3" s="171"/>
      <c r="I3" s="66"/>
      <c r="J3" s="66"/>
      <c r="K3" s="66"/>
      <c r="L3" s="66"/>
      <c r="M3" s="67"/>
      <c r="N3" s="67"/>
      <c r="O3" s="67"/>
    </row>
    <row r="4" spans="1:23" ht="16.5" thickBot="1" x14ac:dyDescent="0.25">
      <c r="A4" s="128">
        <f>spisak!$A$4</f>
        <v>0</v>
      </c>
      <c r="C4" s="231" t="str">
        <f>spisak!$C$4</f>
        <v/>
      </c>
      <c r="D4" s="232"/>
      <c r="E4" s="232"/>
      <c r="F4" s="232"/>
      <c r="G4" s="232"/>
      <c r="H4" s="232"/>
      <c r="I4" s="232"/>
      <c r="J4" s="170"/>
      <c r="K4" s="166"/>
      <c r="L4" s="66"/>
    </row>
    <row r="5" spans="1:23" ht="15" thickBot="1" x14ac:dyDescent="0.25">
      <c r="A5" s="235"/>
      <c r="B5" s="236"/>
      <c r="C5" s="236"/>
      <c r="D5" s="236"/>
      <c r="E5" s="171"/>
      <c r="F5" s="171"/>
      <c r="I5" s="66"/>
      <c r="J5" s="66"/>
      <c r="K5" s="66"/>
      <c r="L5" s="66"/>
    </row>
    <row r="6" spans="1:23" ht="15" x14ac:dyDescent="0.2">
      <c r="L6" s="68">
        <f>spisak!K$6</f>
        <v>0</v>
      </c>
      <c r="M6" s="69">
        <f>spisak!L$6</f>
        <v>0</v>
      </c>
      <c r="N6" s="69">
        <f>spisak!M$6</f>
        <v>0</v>
      </c>
      <c r="O6" s="69">
        <f>spisak!N$6</f>
        <v>0</v>
      </c>
      <c r="P6" s="70">
        <f>spisak!O$6</f>
        <v>0</v>
      </c>
      <c r="Q6" s="175"/>
      <c r="R6" s="71"/>
    </row>
    <row r="7" spans="1:23" ht="15" thickBot="1" x14ac:dyDescent="0.25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5"/>
    </row>
    <row r="8" spans="1:23" ht="15" x14ac:dyDescent="0.25">
      <c r="A8" s="65">
        <f>27*spisak!A8</f>
        <v>0</v>
      </c>
      <c r="L8" s="161" t="s">
        <v>803</v>
      </c>
      <c r="M8" s="74"/>
      <c r="N8" s="75"/>
    </row>
    <row r="9" spans="1:23" ht="60" x14ac:dyDescent="0.2">
      <c r="A9" s="59" t="s">
        <v>278</v>
      </c>
      <c r="B9" s="88"/>
      <c r="C9" s="88"/>
      <c r="D9" s="59" t="s">
        <v>122</v>
      </c>
      <c r="E9" s="153" t="s">
        <v>787</v>
      </c>
      <c r="F9" s="152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ht="15" x14ac:dyDescent="0.2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789</v>
      </c>
      <c r="O10" s="90" t="s">
        <v>790</v>
      </c>
      <c r="P10" s="90" t="s">
        <v>791</v>
      </c>
      <c r="Q10" s="90" t="s">
        <v>805</v>
      </c>
      <c r="R10" s="90">
        <v>16</v>
      </c>
      <c r="S10" s="90">
        <v>17</v>
      </c>
      <c r="T10" s="90">
        <v>18</v>
      </c>
      <c r="U10" s="90">
        <v>19</v>
      </c>
      <c r="V10" s="90">
        <v>20</v>
      </c>
      <c r="W10" s="90">
        <v>21</v>
      </c>
    </row>
    <row r="11" spans="1:23" ht="15" x14ac:dyDescent="0.2">
      <c r="A11" s="91"/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15" x14ac:dyDescent="0.2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54"/>
      <c r="F12" s="154"/>
      <c r="G12" s="158" t="str">
        <f t="shared" ref="G12:G31" si="0">IF(ISBLANK(H12)=TRUE,"",+VALUE(LEFT(H12,3)))</f>
        <v/>
      </c>
      <c r="H12" s="101"/>
      <c r="I12" s="102"/>
      <c r="J12" s="162"/>
      <c r="K12" s="16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3" ht="15" x14ac:dyDescent="0.25">
      <c r="A13" s="104">
        <f>A12+1</f>
        <v>2</v>
      </c>
      <c r="B13" s="105" t="e">
        <f>VLOOKUP(D13,spisak!$C$11:$D$30,2,FALSE)</f>
        <v>#N/A</v>
      </c>
      <c r="C13" s="105" t="e">
        <f t="shared" ref="C13:C31" si="1">CONCATENATE(B13,RIGHT(CONCATENATE("0",A13),2))</f>
        <v>#N/A</v>
      </c>
      <c r="D13" s="168"/>
      <c r="E13" s="155"/>
      <c r="F13" s="155"/>
      <c r="G13" s="159" t="str">
        <f t="shared" si="0"/>
        <v/>
      </c>
      <c r="H13" s="106"/>
      <c r="I13" s="96"/>
      <c r="J13" s="163"/>
      <c r="K13" s="163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 ht="15" x14ac:dyDescent="0.25">
      <c r="A14" s="99">
        <f t="shared" ref="A14:A31" si="2">A13+1</f>
        <v>3</v>
      </c>
      <c r="B14" s="100" t="e">
        <f>VLOOKUP(D14,spisak!$C$11:$D$30,2,FALSE)</f>
        <v>#N/A</v>
      </c>
      <c r="C14" s="100" t="e">
        <f t="shared" si="1"/>
        <v>#N/A</v>
      </c>
      <c r="D14" s="107"/>
      <c r="E14" s="154"/>
      <c r="F14" s="154"/>
      <c r="G14" s="158" t="str">
        <f t="shared" si="0"/>
        <v/>
      </c>
      <c r="H14" s="101"/>
      <c r="I14" s="102"/>
      <c r="J14" s="162"/>
      <c r="K14" s="16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</row>
    <row r="15" spans="1:23" ht="15" x14ac:dyDescent="0.25">
      <c r="A15" s="104">
        <f t="shared" si="2"/>
        <v>4</v>
      </c>
      <c r="B15" s="105" t="e">
        <f>VLOOKUP(D15,spisak!$C$11:$D$30,2,FALSE)</f>
        <v>#N/A</v>
      </c>
      <c r="C15" s="105" t="e">
        <f t="shared" si="1"/>
        <v>#N/A</v>
      </c>
      <c r="D15" s="58"/>
      <c r="E15" s="156"/>
      <c r="F15" s="156"/>
      <c r="G15" s="159" t="str">
        <f t="shared" si="0"/>
        <v/>
      </c>
      <c r="H15" s="106"/>
      <c r="I15" s="106"/>
      <c r="J15" s="164"/>
      <c r="K15" s="164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3" ht="15" x14ac:dyDescent="0.25">
      <c r="A16" s="99">
        <f t="shared" si="2"/>
        <v>5</v>
      </c>
      <c r="B16" s="100" t="e">
        <f>VLOOKUP(D16,spisak!$C$11:$D$30,2,FALSE)</f>
        <v>#N/A</v>
      </c>
      <c r="C16" s="100" t="e">
        <f t="shared" si="1"/>
        <v>#N/A</v>
      </c>
      <c r="D16" s="107"/>
      <c r="E16" s="157"/>
      <c r="F16" s="157"/>
      <c r="G16" s="158" t="str">
        <f t="shared" si="0"/>
        <v/>
      </c>
      <c r="H16" s="101"/>
      <c r="I16" s="101"/>
      <c r="J16" s="165"/>
      <c r="K16" s="16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spans="1:23" ht="27" customHeight="1" x14ac:dyDescent="0.25">
      <c r="A17" s="104">
        <f t="shared" si="2"/>
        <v>6</v>
      </c>
      <c r="B17" s="105" t="e">
        <f>VLOOKUP(D17,spisak!$C$11:$D$30,2,FALSE)</f>
        <v>#N/A</v>
      </c>
      <c r="C17" s="105" t="e">
        <f t="shared" si="1"/>
        <v>#N/A</v>
      </c>
      <c r="D17" s="58"/>
      <c r="E17" s="156"/>
      <c r="F17" s="156"/>
      <c r="G17" s="159" t="str">
        <f t="shared" si="0"/>
        <v/>
      </c>
      <c r="H17" s="106"/>
      <c r="I17" s="106"/>
      <c r="J17" s="164"/>
      <c r="K17" s="164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ht="27" customHeight="1" x14ac:dyDescent="0.25">
      <c r="A18" s="99">
        <f t="shared" si="2"/>
        <v>7</v>
      </c>
      <c r="B18" s="100" t="e">
        <f>VLOOKUP(D18,spisak!$C$11:$D$30,2,FALSE)</f>
        <v>#N/A</v>
      </c>
      <c r="C18" s="100" t="e">
        <f t="shared" si="1"/>
        <v>#N/A</v>
      </c>
      <c r="D18" s="107"/>
      <c r="E18" s="157"/>
      <c r="F18" s="157"/>
      <c r="G18" s="158" t="str">
        <f t="shared" si="0"/>
        <v/>
      </c>
      <c r="H18" s="101"/>
      <c r="I18" s="101"/>
      <c r="J18" s="165"/>
      <c r="K18" s="16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spans="1:23" ht="27" customHeight="1" x14ac:dyDescent="0.25">
      <c r="A19" s="104">
        <f t="shared" si="2"/>
        <v>8</v>
      </c>
      <c r="B19" s="105" t="e">
        <f>VLOOKUP(D19,spisak!$C$11:$D$30,2,FALSE)</f>
        <v>#N/A</v>
      </c>
      <c r="C19" s="105" t="e">
        <f t="shared" si="1"/>
        <v>#N/A</v>
      </c>
      <c r="D19" s="58"/>
      <c r="E19" s="156"/>
      <c r="F19" s="156"/>
      <c r="G19" s="159" t="str">
        <f t="shared" si="0"/>
        <v/>
      </c>
      <c r="H19" s="106"/>
      <c r="I19" s="106"/>
      <c r="J19" s="164"/>
      <c r="K19" s="164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ht="27" customHeight="1" x14ac:dyDescent="0.25">
      <c r="A20" s="99">
        <f t="shared" si="2"/>
        <v>9</v>
      </c>
      <c r="B20" s="100" t="e">
        <f>VLOOKUP(D20,spisak!$C$11:$D$30,2,FALSE)</f>
        <v>#N/A</v>
      </c>
      <c r="C20" s="100" t="e">
        <f t="shared" si="1"/>
        <v>#N/A</v>
      </c>
      <c r="D20" s="107"/>
      <c r="E20" s="157"/>
      <c r="F20" s="157"/>
      <c r="G20" s="158" t="str">
        <f t="shared" si="0"/>
        <v/>
      </c>
      <c r="H20" s="101"/>
      <c r="I20" s="101"/>
      <c r="J20" s="165"/>
      <c r="K20" s="16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ht="27" customHeight="1" x14ac:dyDescent="0.25">
      <c r="A21" s="104">
        <f t="shared" si="2"/>
        <v>10</v>
      </c>
      <c r="B21" s="105" t="e">
        <f>VLOOKUP(D21,spisak!$C$11:$D$30,2,FALSE)</f>
        <v>#N/A</v>
      </c>
      <c r="C21" s="105" t="e">
        <f t="shared" si="1"/>
        <v>#N/A</v>
      </c>
      <c r="D21" s="58"/>
      <c r="E21" s="156"/>
      <c r="F21" s="156"/>
      <c r="G21" s="159" t="str">
        <f t="shared" si="0"/>
        <v/>
      </c>
      <c r="H21" s="106"/>
      <c r="I21" s="106"/>
      <c r="J21" s="164"/>
      <c r="K21" s="164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  <row r="22" spans="1:23" ht="27" customHeight="1" x14ac:dyDescent="0.25">
      <c r="A22" s="99">
        <f t="shared" si="2"/>
        <v>11</v>
      </c>
      <c r="B22" s="100" t="e">
        <f>VLOOKUP(D22,spisak!$C$11:$D$30,2,FALSE)</f>
        <v>#N/A</v>
      </c>
      <c r="C22" s="100" t="e">
        <f t="shared" si="1"/>
        <v>#N/A</v>
      </c>
      <c r="D22" s="107"/>
      <c r="E22" s="157"/>
      <c r="F22" s="157"/>
      <c r="G22" s="158" t="str">
        <f t="shared" si="0"/>
        <v/>
      </c>
      <c r="H22" s="101"/>
      <c r="I22" s="101"/>
      <c r="J22" s="165"/>
      <c r="K22" s="16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spans="1:23" ht="27" customHeight="1" x14ac:dyDescent="0.25">
      <c r="A23" s="104">
        <f t="shared" si="2"/>
        <v>12</v>
      </c>
      <c r="B23" s="105" t="e">
        <f>VLOOKUP(D23,spisak!$C$11:$D$30,2,FALSE)</f>
        <v>#N/A</v>
      </c>
      <c r="C23" s="105" t="e">
        <f t="shared" si="1"/>
        <v>#N/A</v>
      </c>
      <c r="D23" s="98"/>
      <c r="E23" s="155"/>
      <c r="F23" s="155"/>
      <c r="G23" s="159" t="str">
        <f t="shared" si="0"/>
        <v/>
      </c>
      <c r="H23" s="106"/>
      <c r="I23" s="96"/>
      <c r="J23" s="163"/>
      <c r="K23" s="163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  <row r="24" spans="1:23" ht="27" customHeight="1" x14ac:dyDescent="0.25">
      <c r="A24" s="99">
        <f t="shared" si="2"/>
        <v>13</v>
      </c>
      <c r="B24" s="100" t="e">
        <f>VLOOKUP(D24,spisak!$C$11:$D$30,2,FALSE)</f>
        <v>#N/A</v>
      </c>
      <c r="C24" s="100" t="e">
        <f t="shared" si="1"/>
        <v>#N/A</v>
      </c>
      <c r="D24" s="107"/>
      <c r="E24" s="154"/>
      <c r="F24" s="154"/>
      <c r="G24" s="158" t="str">
        <f t="shared" si="0"/>
        <v/>
      </c>
      <c r="H24" s="101"/>
      <c r="I24" s="102"/>
      <c r="J24" s="162"/>
      <c r="K24" s="16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spans="1:23" ht="27" customHeight="1" x14ac:dyDescent="0.25">
      <c r="A25" s="104">
        <f t="shared" si="2"/>
        <v>14</v>
      </c>
      <c r="B25" s="105" t="e">
        <f>VLOOKUP(D25,spisak!$C$11:$D$30,2,FALSE)</f>
        <v>#N/A</v>
      </c>
      <c r="C25" s="105" t="e">
        <f t="shared" si="1"/>
        <v>#N/A</v>
      </c>
      <c r="D25" s="98"/>
      <c r="E25" s="155"/>
      <c r="F25" s="155"/>
      <c r="G25" s="159" t="str">
        <f t="shared" si="0"/>
        <v/>
      </c>
      <c r="H25" s="106"/>
      <c r="I25" s="96"/>
      <c r="J25" s="163"/>
      <c r="K25" s="163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  <row r="26" spans="1:23" ht="27" customHeight="1" x14ac:dyDescent="0.25">
      <c r="A26" s="99">
        <f t="shared" si="2"/>
        <v>15</v>
      </c>
      <c r="B26" s="100" t="e">
        <f>VLOOKUP(D26,spisak!$C$11:$D$30,2,FALSE)</f>
        <v>#N/A</v>
      </c>
      <c r="C26" s="100" t="e">
        <f t="shared" si="1"/>
        <v>#N/A</v>
      </c>
      <c r="D26" s="107"/>
      <c r="E26" s="154"/>
      <c r="F26" s="154"/>
      <c r="G26" s="158" t="str">
        <f t="shared" si="0"/>
        <v/>
      </c>
      <c r="H26" s="101"/>
      <c r="I26" s="102"/>
      <c r="J26" s="162"/>
      <c r="K26" s="16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27" customHeight="1" x14ac:dyDescent="0.25">
      <c r="A27" s="104">
        <f t="shared" si="2"/>
        <v>16</v>
      </c>
      <c r="B27" s="105" t="e">
        <f>VLOOKUP(D27,spisak!$C$11:$D$30,2,FALSE)</f>
        <v>#N/A</v>
      </c>
      <c r="C27" s="105" t="e">
        <f t="shared" si="1"/>
        <v>#N/A</v>
      </c>
      <c r="D27" s="98"/>
      <c r="E27" s="155"/>
      <c r="F27" s="155"/>
      <c r="G27" s="159" t="str">
        <f t="shared" si="0"/>
        <v/>
      </c>
      <c r="H27" s="106"/>
      <c r="I27" s="96"/>
      <c r="J27" s="163"/>
      <c r="K27" s="163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1:23" ht="27" customHeight="1" x14ac:dyDescent="0.25">
      <c r="A28" s="99">
        <f t="shared" si="2"/>
        <v>17</v>
      </c>
      <c r="B28" s="100" t="e">
        <f>VLOOKUP(D28,spisak!$C$11:$D$30,2,FALSE)</f>
        <v>#N/A</v>
      </c>
      <c r="C28" s="100" t="e">
        <f t="shared" si="1"/>
        <v>#N/A</v>
      </c>
      <c r="D28" s="107"/>
      <c r="E28" s="154"/>
      <c r="F28" s="154"/>
      <c r="G28" s="158" t="str">
        <f t="shared" si="0"/>
        <v/>
      </c>
      <c r="H28" s="101"/>
      <c r="I28" s="102"/>
      <c r="J28" s="162"/>
      <c r="K28" s="16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spans="1:23" ht="27" customHeight="1" x14ac:dyDescent="0.25">
      <c r="A29" s="104">
        <f t="shared" si="2"/>
        <v>18</v>
      </c>
      <c r="B29" s="105" t="e">
        <f>VLOOKUP(D29,spisak!$C$11:$D$30,2,FALSE)</f>
        <v>#N/A</v>
      </c>
      <c r="C29" s="105" t="e">
        <f t="shared" si="1"/>
        <v>#N/A</v>
      </c>
      <c r="D29" s="98"/>
      <c r="E29" s="155"/>
      <c r="F29" s="155"/>
      <c r="G29" s="159" t="str">
        <f t="shared" si="0"/>
        <v/>
      </c>
      <c r="H29" s="106"/>
      <c r="I29" s="96"/>
      <c r="J29" s="163"/>
      <c r="K29" s="163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 spans="1:23" ht="27" customHeight="1" x14ac:dyDescent="0.25">
      <c r="A30" s="99">
        <f t="shared" si="2"/>
        <v>19</v>
      </c>
      <c r="B30" s="100" t="e">
        <f>VLOOKUP(D30,spisak!$C$11:$D$30,2,FALSE)</f>
        <v>#N/A</v>
      </c>
      <c r="C30" s="100" t="e">
        <f t="shared" si="1"/>
        <v>#N/A</v>
      </c>
      <c r="D30" s="107"/>
      <c r="E30" s="154"/>
      <c r="F30" s="154"/>
      <c r="G30" s="158" t="str">
        <f t="shared" si="0"/>
        <v/>
      </c>
      <c r="H30" s="101"/>
      <c r="I30" s="102"/>
      <c r="J30" s="162"/>
      <c r="K30" s="16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1:23" ht="27" customHeight="1" x14ac:dyDescent="0.25">
      <c r="A31" s="104">
        <f t="shared" si="2"/>
        <v>20</v>
      </c>
      <c r="B31" s="105" t="e">
        <f>VLOOKUP(D31,spisak!$C$11:$D$30,2,FALSE)</f>
        <v>#N/A</v>
      </c>
      <c r="C31" s="105" t="e">
        <f t="shared" si="1"/>
        <v>#N/A</v>
      </c>
      <c r="D31" s="98"/>
      <c r="E31" s="155"/>
      <c r="F31" s="155"/>
      <c r="G31" s="159" t="str">
        <f t="shared" si="0"/>
        <v/>
      </c>
      <c r="H31" s="106"/>
      <c r="I31" s="96"/>
      <c r="J31" s="163"/>
      <c r="K31" s="16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23" ht="15" x14ac:dyDescent="0.2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1"/>
    </row>
    <row r="33" spans="1:17" ht="15" x14ac:dyDescent="0.2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  <c r="Q33" s="111"/>
    </row>
    <row r="34" spans="1:17" ht="15.75" thickBot="1" x14ac:dyDescent="0.3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  <c r="Q34" s="111"/>
    </row>
    <row r="35" spans="1:17" ht="15" x14ac:dyDescent="0.25">
      <c r="A35" s="108"/>
      <c r="B35" s="109"/>
      <c r="C35" s="109"/>
      <c r="D35" s="114" t="s">
        <v>678</v>
      </c>
      <c r="E35" s="114"/>
      <c r="F35" s="114"/>
      <c r="G35" s="111"/>
      <c r="H35" s="111"/>
      <c r="I35" s="110"/>
      <c r="J35" s="110"/>
      <c r="K35" s="110"/>
      <c r="L35" s="110"/>
      <c r="M35" s="210" t="s">
        <v>677</v>
      </c>
      <c r="N35" s="210"/>
      <c r="O35" s="210"/>
      <c r="P35" s="111"/>
      <c r="Q35" s="111"/>
    </row>
    <row r="36" spans="1:17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Tatjana Milivojevic</cp:lastModifiedBy>
  <cp:lastPrinted>2015-11-05T14:37:22Z</cp:lastPrinted>
  <dcterms:created xsi:type="dcterms:W3CDTF">2010-07-07T09:12:55Z</dcterms:created>
  <dcterms:modified xsi:type="dcterms:W3CDTF">2017-11-09T08:03:39Z</dcterms:modified>
</cp:coreProperties>
</file>